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田皓" sheetId="3" state="hidden" r:id="rId2"/>
    <sheet name="宣传部长" sheetId="6" state="hidden" r:id="rId3"/>
    <sheet name="统战部长" sheetId="7" state="hidden" r:id="rId4"/>
    <sheet name="刘宝忠" sheetId="11" state="hidden" r:id="rId5"/>
    <sheet name="王荣海" sheetId="5" state="hidden" r:id="rId6"/>
    <sheet name="政协主席" sheetId="9" state="hidden" r:id="rId7"/>
    <sheet name="人大主任" sheetId="10" state="hidden" r:id="rId8"/>
    <sheet name="何书记" sheetId="12" state="hidden" r:id="rId9"/>
  </sheets>
  <definedNames>
    <definedName name="_xlnm._FilterDatabase" localSheetId="0" hidden="1">Sheet1!$A$5:$Y$76</definedName>
    <definedName name="_xlnm.Print_Titles" localSheetId="0">Sheet1!$2:$4</definedName>
    <definedName name="_xlnm.Print_Area" localSheetId="0">Sheet1!$A$1:$Y$76</definedName>
    <definedName name="_xlnm.Print_Titles" localSheetId="5">王荣海!$2:$4</definedName>
  </definedNames>
  <calcPr calcId="144525" iterate="1" iterateCount="100" iterateDelta="0.001"/>
</workbook>
</file>

<file path=xl/sharedStrings.xml><?xml version="1.0" encoding="utf-8"?>
<sst xmlns="http://schemas.openxmlformats.org/spreadsheetml/2006/main" count="1451" uniqueCount="606">
  <si>
    <t>疏附县2024年巩固拓展脱贫攻坚成果同乡村振兴有效衔接项目库备案表计划库</t>
  </si>
  <si>
    <t>序号</t>
  </si>
  <si>
    <t>项目库
编号</t>
  </si>
  <si>
    <t>项目名称</t>
  </si>
  <si>
    <t>项目
类别</t>
  </si>
  <si>
    <t>项目
子类型</t>
  </si>
  <si>
    <t>建设
性质</t>
  </si>
  <si>
    <t>实施地点</t>
  </si>
  <si>
    <t>主要建设内容</t>
  </si>
  <si>
    <t>建设
单位</t>
  </si>
  <si>
    <t>建设
规模</t>
  </si>
  <si>
    <t>合计</t>
  </si>
  <si>
    <t>资金规模及来源</t>
  </si>
  <si>
    <t>分管县领导</t>
  </si>
  <si>
    <t>项目主管
部门</t>
  </si>
  <si>
    <t>责任人</t>
  </si>
  <si>
    <t>绩效目标</t>
  </si>
  <si>
    <t>备注</t>
  </si>
  <si>
    <t>小计</t>
  </si>
  <si>
    <t>财政衔接资金</t>
  </si>
  <si>
    <t>其他涉农
整合资金</t>
  </si>
  <si>
    <t>地方政府
债券资金</t>
  </si>
  <si>
    <t>其他资金</t>
  </si>
  <si>
    <t>巩固拓展脱贫攻坚成果和乡村振兴</t>
  </si>
  <si>
    <t>以工
代赈</t>
  </si>
  <si>
    <t>少数
民族
发展</t>
  </si>
  <si>
    <t>中央</t>
  </si>
  <si>
    <t>自治区</t>
  </si>
  <si>
    <t>sfx2024-003</t>
  </si>
  <si>
    <t>疏附县屠宰场能力提升项目</t>
  </si>
  <si>
    <t>产业发展</t>
  </si>
  <si>
    <t>精深加工</t>
  </si>
  <si>
    <t>改扩建</t>
  </si>
  <si>
    <t>吾库萨克镇4村</t>
  </si>
  <si>
    <t>总投资：450万元
主要建设内容：对现有屠宰场进行能力提升，熟食调理车间隔断预计900平方米、消防通道改造预计1000平方米，购置设备：带皮羊屠宰退毛、卧宰车间无害化处理、熟食调理车间油炸流水、预制菜桶装包装设备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</si>
  <si>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平方米</t>
  </si>
  <si>
    <t>阿布拉·阿西木</t>
  </si>
  <si>
    <t>农业农村局</t>
  </si>
  <si>
    <t>马天云</t>
  </si>
  <si>
    <t>项目的实施为当地村民提供就业机会，促进社会稳定，改善产业结构，加快经济增长，对农村经济建设产生重要的促进作用。改造面积1900平方米，预计带动增加脱贫人口全年总收入预计能达到20万元，受益脱贫人口数预计能达到10人，受益脱贫人口满意度预计能达到95%。</t>
  </si>
  <si>
    <t>sfx2024-006</t>
  </si>
  <si>
    <t>疏附县乌帕尔镇樱桃示范基地建设项目</t>
  </si>
  <si>
    <t>林果业基地</t>
  </si>
  <si>
    <t>新建</t>
  </si>
  <si>
    <t>乌帕尔镇1村、5村、12村、13村、14村、16村、17村、19村</t>
  </si>
  <si>
    <t>总投资：305万元；
建设内容：在乌帕尔镇1村、10村、12村、16村、17村打造500亩樱桃种植基地。1、按照每亩55株标准采购3年嫁接苗木，每株苗木65元，并进行株距、行距3m*4m种植，苗木采购投入178.75万元；2、对需种植地块进行土地平整、铺设滴灌、水泵、蓄水池、变频器、电力设施等；深翻改土，沟宽100cm，深60cm左右，开沟后即可回填。回填时混以樱桃有机肥，表土放在底层，底土放在上层，然后充分灌水，使土沉实。每亩投入约2500元，投入资金125万元。项目实施后，资产移交到1村、10村、12村、16村、17村。</t>
  </si>
  <si>
    <t>亩</t>
  </si>
  <si>
    <t>帕夏姑丽·阿不力孜</t>
  </si>
  <si>
    <t>乌帕尔镇人民政府</t>
  </si>
  <si>
    <t>阿不都克比·毛拉</t>
  </si>
  <si>
    <t>项目的实施为当地村民提供就业机会，促进社会稳定，进一步提升林果质量，改善产业结构，加快经济增长，增加林果产业经济收入，对农村经济建设产生重要的促进作用。种植面积≥500亩，受益脱贫户户数预计能达到40户，带动就业人数预计能达到60人。</t>
  </si>
  <si>
    <t>sfx2024-007</t>
  </si>
  <si>
    <t>塔什米里克乡2024年高质量木亚格杏树基地扩建建设</t>
  </si>
  <si>
    <t>塔什米里克乡1村</t>
  </si>
  <si>
    <t>总投资：650万元
建设内容：在塔什米里克乡1村扩建木亚格杏树基地1000亩左右，开沟、填土、土地平整、购买杏树苗木等，以及配套滴灌、沉沙池等，每亩投入6500元，共计投入资金650万元。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</si>
  <si>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吾拉木江·买买提</t>
  </si>
  <si>
    <t>塔什米里克乡人民政府</t>
  </si>
  <si>
    <t>阿布都艾尼江·雅森</t>
  </si>
  <si>
    <t>项目的实施将有利于推动木亚格杏产业发展，促进当地经济发展，种植面积≥1000亩，带动增加已脱贫人口全年总收入预计能达到10万元，受益已脱贫人口数预计能达到200人，受益已脱贫户户数预计能达到45户，受益已脱贫人口满意度预计能达到95%。</t>
  </si>
  <si>
    <t>sfx2024-008</t>
  </si>
  <si>
    <t>铁日木乡木亚格杏特色林果种植基地建设项目</t>
  </si>
  <si>
    <t>铁日木乡3村</t>
  </si>
  <si>
    <t>总投资：380万元
建设内容：利用铁日木乡与塔什米里克乡交界处戈壁地发展戈壁经济林，把760亩地改造土壤换土，填土、每亩，新种植木亚格杏苗4M*5M，每亩40株，每株30元，配套地灌设施、沉砂池、泵房等附属设施，每亩5000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</si>
  <si>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铁日木乡人民政府</t>
  </si>
  <si>
    <t>朱明远</t>
  </si>
  <si>
    <t>项目实施后，当地村民提供就业机会，促进社会稳定，进一步提升林果质量，改善产业结构，加快经济增长，增加林果产业经济收入，对农村经济建设产生重要的促进作用，种植不少于724亩，预计可增加当地村集体经济收入41.20万元，带动当地就业人数556人，村集体满意度预计能达到95%。</t>
  </si>
  <si>
    <t>sfx2024-011</t>
  </si>
  <si>
    <t>疏附县站敏乡（3）村日光温室提升改造项目（自治区示范村）</t>
  </si>
  <si>
    <t>种植业基地</t>
  </si>
  <si>
    <t>站敏乡3村</t>
  </si>
  <si>
    <t>总投资：780万元
建设内容：每座大棚投入4万元。对现有195座日光温室进行墙体加厚，对大棚上下风口改造，膜调整，卷帘机调整，电线路改造，对大棚采取防渗等措施，提高保温效果，配套水肥一体机提升生产效益。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</si>
  <si>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座</t>
  </si>
  <si>
    <t>杨军</t>
  </si>
  <si>
    <t>站敏乡人民政府</t>
  </si>
  <si>
    <t>米尔萨力江·穆合塔尔</t>
  </si>
  <si>
    <t>通过本项目的实施将带动温室等设施农业产业的不断发展，预计带动增加已脱贫人口全年总收入能达到25万元，预计受益已脱贫人口数能达到243人，预计受益已脱贫户户数能达到77户，受益已脱贫人口满意度能达到95%。</t>
  </si>
  <si>
    <t>sfx2024-012</t>
  </si>
  <si>
    <t>疏附县站敏乡（3）村温室大棚建设项目（自治区示范村）</t>
  </si>
  <si>
    <t>总投资：3000万元
建设内容：新建规格12*170米温室大棚30座（包含道路、水电暖及设施农业智能控制系统，搭建智能化农业管理系统，配套智能水肥、一体化系统、智能高压喷雾打药系统、监控系统、环控系统等）。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项目由喀什裕名腾商贸限公司运营，每座日光温室资产价值约100万元，每座温室将按照6%（或者不低于银行同期利率）的比例收取租赁费用，每座温室约6万元，30座温室预计可获得180万元租金收益。</t>
  </si>
  <si>
    <t>该项目的实施将带动温室等设施农业产业的不断发展，新建日光温室30座，带动增加已脱贫人口全年总收入预计能达到15万元，受益已脱贫人口数预计能达到368人，受益已脱贫户户数预计能达到109户，受益已脱贫人口满意度计能达到95%。</t>
  </si>
  <si>
    <t>sfx2024-014</t>
  </si>
  <si>
    <t>疏附县站敏乡（8）村商铺建设项目（自治区示范村）</t>
  </si>
  <si>
    <t>市场建设</t>
  </si>
  <si>
    <t>站敏乡8村</t>
  </si>
  <si>
    <t>总投资：750万元
建设内容：按照市场价2500元每平方（含通水、通电、供暖、污水管网、消防、化粪池、变压器等附属设施）在8村6组连片新建约3000平方米商铺。（项目建设地点为站敏乡8村，位于乡镇中心经济圈，人流量约8000人，占地约34.28亩，该地块区位优势明显，商铺建设框架结构两层，平面呈“L”型布局，商铺共29间。）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</si>
  <si>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该项目建设不少于3000平方米商铺。该项目的实施可加强乡镇商业体系建设，对促进农村消费，带动增加乡全年总收入16.8万元，受益脱贫人口满意度预计能达到95%。</t>
  </si>
  <si>
    <t>sfx2024-018</t>
  </si>
  <si>
    <t>疏附县果蔬储备库项目</t>
  </si>
  <si>
    <t>产地初加工和精深加工</t>
  </si>
  <si>
    <t>吾库萨克镇7村</t>
  </si>
  <si>
    <t>总投资：4000万元
建设内容：项目预计总占地40亩，计划建设3000平米加工厂房、3000平米储存厂房、4000平米果浆深加工分装区、3000平米原辅料储存厂房，配套水、电等附属设施。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</si>
  <si>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商工信局</t>
  </si>
  <si>
    <t>玉素甫·艾力</t>
  </si>
  <si>
    <t>该项目建成后，固定资产量化到村集体所有，有效贮藏保鲜本村和周边等村的蔬菜和水果，有利于农户进行农副产品储存和错峰销售，提高群众经济收入，预计带动增加就业人口收入能达到15万元，受益就业人数能达到50人，受益已脱贫人口满意度能达到95%。</t>
  </si>
  <si>
    <t>sfx2024-019</t>
  </si>
  <si>
    <t>疏附县果脯（蜜饯）果干精深加工建设项目</t>
  </si>
  <si>
    <r>
      <rPr>
        <sz val="16"/>
        <color rgb="FF000000"/>
        <rFont val="方正仿宋_GBK"/>
        <charset val="134"/>
      </rPr>
      <t>木什乡</t>
    </r>
    <r>
      <rPr>
        <sz val="16"/>
        <color rgb="FF000000"/>
        <rFont val="方正仿宋_GBK"/>
        <charset val="0"/>
      </rPr>
      <t>7</t>
    </r>
    <r>
      <rPr>
        <sz val="16"/>
        <color rgb="FF000000"/>
        <rFont val="方正仿宋_GBK"/>
        <charset val="134"/>
      </rPr>
      <t>村</t>
    </r>
  </si>
  <si>
    <t>总投资：1500万元
结合我县特色林果发展情况，计划在木什乡7村新建农副产品加工厂一座，建设不少于4000平方米厂房，购置果干加工生产线1条、果脯蜜饯生产线2条，配套水、电等相关设施设备。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</si>
  <si>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木什乡人民政府</t>
  </si>
  <si>
    <t>喀斯木江·麦麦提</t>
  </si>
  <si>
    <t>通过本项目建成后招商运营租赁企业可解决就业岗位，建设面积4000平方米厂房，带动增加脱贫人口全年总收入预计能达到30万元，受益脱贫人口数预计能达到60人，受益脱贫户户数预计能达到25户，受益脱贫人口满意度计能达到95%。</t>
  </si>
  <si>
    <t>sfx2024-020</t>
  </si>
  <si>
    <t>疏附县乌帕尔镇喀拉巴什（1）村厂房建设项目</t>
  </si>
  <si>
    <t>乌帕尔镇1村</t>
  </si>
  <si>
    <t>总投资：500万元
建设内容：在乌帕尔镇1村建设2000㎡的厂房及相关附属配套设施。包括水、电、暖、消防及80㎡业务用房等基础配套设施。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</si>
  <si>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通过实施本项目可以发展当地产业且带动就业，有效改善人居环境，不断促进产业链条发展，提升群众获得感。带动增加脱贫人口全年总收入预计能达到20万元，受益脱贫人数预计能达到30人，受益脱贫人口满意度预计能达到95%。</t>
  </si>
  <si>
    <t>sfx2024-022</t>
  </si>
  <si>
    <t>水产保鲜物流配送中心建设项目</t>
  </si>
  <si>
    <t>农产品仓储保鲜冷链基础设施建设</t>
  </si>
  <si>
    <t>总投资：2500万元
建设内容：新建水产海鲜展示、交易、加工区钢结构大厅12000㎡，及保鲜设备、恒温设备、水质洁净设备、展示设备、加工设备等。</t>
  </si>
  <si>
    <t>项目建成后，有效贮藏保鲜本村和周边等村的蔬菜和水果，有利于农户进行农副产品储存和错峰销售，提高群众经济收入，预计带动增加就业人口收入预计能达到30万元，受益就业人数预计能达到100人，受益巩固脱贫人口73户，受益巩固脱贫人口满意度预计能达到95%。</t>
  </si>
  <si>
    <t>sfx2024-023</t>
  </si>
  <si>
    <t>冷链物流集配中心建设项目</t>
  </si>
  <si>
    <t>总投资：5600万元
建设内容：新建11000平方米仓储用房（含2700平方米冷库），4000平方米配送中心，及其附属配套设施。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</si>
  <si>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项目建成后，固定资产量化到村集体所有，带动增加就业人口收入预计能达到37.5万元，受益就业人数预计能达到100人，受益已脱贫户户数受益脱贫人口78户，满意度预计能达到95%。</t>
  </si>
  <si>
    <t>sfx2024-032</t>
  </si>
  <si>
    <t>疏附县壮大村集体经济项目</t>
  </si>
  <si>
    <t>兰干镇2、11村、石园镇8、16村、石园镇17、18村</t>
  </si>
  <si>
    <t>总投资：478.26万元
建设内容：1.兰干镇2、11村计划分别投入79.71万元（共计159.42万元），对兰干镇440亩集体土地进行高标准农田改造，建设内容包括滴灌设施、土壤改良、温控风控智慧化设施建设；
2.石园镇8、16村计划整合2个村159.42万项目资金在石园镇政府十字路口（卫生院斜对面）修建12间560平方米商铺；石园镇17、18村计划整合2个村159.42万项目资金在石园镇肖尔（7）村十字路口（小市场对面）修建12间560平方米商铺。</t>
  </si>
  <si>
    <t>个</t>
  </si>
  <si>
    <t>杨军、田皓</t>
  </si>
  <si>
    <t>兰干镇人民、石园镇人民政府</t>
  </si>
  <si>
    <t>麦麦提卡日·阿布力米提、阿布都克热木·麦麦提</t>
  </si>
  <si>
    <t>1.兰干镇：通过实施本项目，改善农业生产条件，提高农业综合生产能力，促进传统农业向高产、优质、高效的现代农业转变，提高耕地质量。 受益对象满意度预计能达到95%。
2.石园镇：项目实施后带动增加可增加村集体经济收入预计能达到16万元，受益建档立卡脱贫人口数预计能达到20人，受益对象满意度预计能达到95%。</t>
  </si>
  <si>
    <t>sfx2024-087</t>
  </si>
  <si>
    <t>疏附县壮大村集体经济项目（二期）</t>
  </si>
  <si>
    <t>总投资：138万元
建设内容：1.总投资92万元，为石园镇8村、16村、17村、18村分别购置一台收割机、打包机，每村23万元，共计92万元。
2.投资46万元，为兰干镇2村、11村分别建设一座日光温室（温室主体长度不低于40米，宽度不小于8米），每村23万元，共计46万元。</t>
  </si>
  <si>
    <t>兰干镇人民政府、石园镇人民政府</t>
  </si>
  <si>
    <t>1.兰干镇：该项目的实施可有效带动，项目完成后可推动依提木孔镇设施农业示范乡镇建设。项目实施过程中带动增加受益脱贫户人口全年总收入 8000 元，完善农业产业配套基础设施，使受益脱贫户数198户。
2.石园镇：项目实施后带动增加村集体经济全年总收入预计能达到2万元，受益建档立卡脱贫人口数预计能达到4人，受益对象满意度预计能达到95%。</t>
  </si>
  <si>
    <t>sfx2024-86</t>
  </si>
  <si>
    <t>疏附县乌帕尔镇、站敏乡2024年土地平整项目</t>
  </si>
  <si>
    <t>乌帕尔镇、站敏乡</t>
  </si>
  <si>
    <t>总投资：2491.56万元
建设内容：在疏附县乌帕尔镇、站敏乡实施土地平整14891.9亩，其中：乌帕尔镇实施土地平整6060.77亩，投资1054.3万元，站敏乡实施土地平整8831.13亩，投资1437.15万元。</t>
  </si>
  <si>
    <t>张晓辉</t>
  </si>
  <si>
    <t>本项目建设内容有田块整治工程、灌溉与排水工程、田间道路工程、农田防护及生态保持工程、土壤改良工程、农田输配电工程、科技服务工程、管理利用工程。项目建设完毕购，缓解水土不平衡矛盾，改善农业生产条件，促进农业可持续发展，实现可观的经济效益及良好的社会效益。</t>
  </si>
  <si>
    <t>sfx2024-024</t>
  </si>
  <si>
    <t>疏附县2024年乌帕尔镇现代农业产业园建设项目</t>
  </si>
  <si>
    <t>总投资：4200万元
建设内容：新建大拱棚30座，长度约160米，宽度约24米，高度约6米，配套棚膜、棉被、防虫网、卷帘机、卷膜器、压膜带，及供水管网、供电线路、道路、沉砂池、智能水肥一体化设备等附属设施，平均每座140万元。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</si>
  <si>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通过实施大棚建设项目，结合我县农业产业结构调整，有效扩大设施农业生产，促进大棚种植形成规模效益，对延长产业链提供了可能，有效带动脱贫人口全年总收入84万元，使受益农户人口数达到500人以上，使受益农户人口满意度达到95%以上。</t>
  </si>
  <si>
    <t>sfx2024-093</t>
  </si>
  <si>
    <t>疏附县托克扎克镇4村民族传统手工艺特色产业提升改造项目</t>
  </si>
  <si>
    <t>帮扶车间（特色手工基地）建设</t>
  </si>
  <si>
    <t>托克扎克镇4村</t>
  </si>
  <si>
    <t>总投资：166万元
建设内容：对原有扫把合作社约300平方米厂房进行水电暖及功能区划分等附属设施提升改造，并配备消防相应附属设施设备。</t>
  </si>
  <si>
    <t>刘保忠</t>
  </si>
  <si>
    <t>托克扎克镇人民政府</t>
  </si>
  <si>
    <t>阿曼姑丽·热麦提</t>
  </si>
  <si>
    <t>项目实施后显著提高产业收入，增加脱贫户、监测户收入预计达到10万元，收益人口满意度达到95%以上。</t>
  </si>
  <si>
    <t>sfx2024-033</t>
  </si>
  <si>
    <t>疏附县产业扶持以奖代补项目</t>
  </si>
  <si>
    <t>站敏乡、兰干镇、木什乡、吾库萨克镇、托克扎克镇、石园镇、布拉克苏乡、铁日木乡、塔什米力克乡、乌帕尔镇、林场</t>
  </si>
  <si>
    <t>总投资：6291.649035万元
建设内容：对1.4万户监测对象、脱贫户开展到户产业扶持，按照种植业（关键技术运用-节水灌溉30元每亩）、畜牧业（自繁良种母畜-3000元每头、饲草料补助-50元每吨）、林果业（桃-400元每亩、杏-400元每亩、樱桃-400元每亩）、庭院经济（1000元每亩）进行补助，先干后补，干好再补，验收合格后，根据合格户数申请资金通过一卡通打卡发放。兰干镇总投资327.4376万元，本次安排258.675704万元；木什乡总投资608.41万元，本次安排480.6439万元；石园镇总投资861.5459万元，本次安排680.621261万元；铁日木乡总投资318.6042万元，本次安排251.697318万元；乌帕尔镇总投资1417.726595万元，本次安排1120.00401万元；吾库萨克镇总投资37.55万元，本次安排29.6645万元；站敏乡总投资290.2846万元，本次安排229.324834万元；布拉克苏乡总投资447.2349万元，本次安排353.315571万元；托克扎克镇总投资211.7263万元，本次安排167.263777万元；塔什米里克乡总投资1755.74794万元，本次安排1416.638135万元；林场总投资15.381万元，本次安排12.15099万元。</t>
  </si>
  <si>
    <t>户</t>
  </si>
  <si>
    <t>杨军、阿布拉·阿西木、田皓、何吉生、苏里旦·艾合买提、刘保忠、吾拉木江·买买提</t>
  </si>
  <si>
    <t>兰干镇、木什乡、石园镇、铁日木乡、乌帕尔镇、站敏乡、吾库萨克镇、布拉克苏乡、托克扎克镇、塔什米里克乡、林场</t>
  </si>
  <si>
    <t>各乡镇长</t>
  </si>
  <si>
    <t>通过项目具体实施后，可有效促进农民持续稳定增收致富，提高农民人均可支配收入，预计可带动脱贫及监测人口全年总收入5000万元，受益脱贫人口户数不少于1.4万户，保障地方的经济的增长，有效促进农民持续增收，使受益脱贫及监测人口满意度预计能达到95%。</t>
  </si>
  <si>
    <t>sfx2024-097</t>
  </si>
  <si>
    <t>疏附县引进良种能繁母牛补助项目</t>
  </si>
  <si>
    <t>养殖业基地</t>
  </si>
  <si>
    <t>站敏乡、兰干镇、木什乡、吾库萨克镇、托克扎克镇、石园镇、布拉克苏乡、铁日木乡、塔什米力克乡、乌帕尔镇、园艺场、林场、良种场</t>
  </si>
  <si>
    <t>总投资：2184.1262万元
建设内容：对全县纳入全国防止返贫脱贫户和监测帮扶对象，有发展条件、发展愿望的帮扶对象均能享受购买能繁母牛补贴，当年购买并饲养3个月以上的良种能繁母牛，按照成交价格的40%进行补助，每头能繁母牛补助金额不超过4000元（成交价1万元以上的按照自治区文件要求补助4000元），经县级验收合格后通过一卡通兑付补贴资金。共补助7295头牛，涉及资金2184.1262万元，其中：石园镇711头牛，总投资203.0592万元，此次安排148万元；吾库萨克镇7头牛，总投资1.292万元，此次安排1.292万元；塔什米里克乡2795头牛，总投资751.1484万元，此次安排497.634万元；布拉克苏乡1977头牛，总投资649.2682万元，此次安排472万元；站敏乡166头牛，总投资43.316万元，此次安排43.316万元；木什乡508头牛，总投资148.1964万元，此次安排108万元；乌帕尔镇443头牛，总投资135万元，此次安排98万元；托克扎克镇70头牛，总投资22.51万元，此次安排22.51万元；园艺场7头牛，总投资2.388万元，此次安排2.388万元；良种场3头牛，总投资1.2万元，此次安排1.2万元；林场9头牛，总投资2.66万元，此次安排2.66万元。</t>
  </si>
  <si>
    <t>头</t>
  </si>
  <si>
    <t>关元鑫</t>
  </si>
  <si>
    <t>通过项目具体实施后，可有效促进农民持续稳定增收致富，提高农民人均可支配收入，预计可带动脱贫及监测人口全年总收入1397万元，受益脱贫人口户数不少于0.5万户，保障地方的经济的增长，有效促进农民持续增收，促进畜牧业发展，使受益脱贫及监测人口满意度预计能达到95%。</t>
  </si>
  <si>
    <t>sfx2024-098</t>
  </si>
  <si>
    <t>布拉克苏乡2024年产业扶持以奖代补项目（二期）</t>
  </si>
  <si>
    <t>布拉克苏乡1-17村</t>
  </si>
  <si>
    <t>总投资：261.815万元
建设内容：对布拉克苏乡649户监测对象、脱贫户开展到户产业扶持，进行补助，先干后补，干好再补，验收合格后，根据合格户数申请资金通过一卡通打卡发放。其中：畜牧业839头牛251.7万元、饲草料143吨0.715万元，林果业3亩（桃树）0.12万元，庭院经济82.1亩9.28万元。</t>
  </si>
  <si>
    <t>苏里旦·艾合买提</t>
  </si>
  <si>
    <t>布拉克苏乡人民政府</t>
  </si>
  <si>
    <t>阿布都热合曼·买海提</t>
  </si>
  <si>
    <t>通过项目具体实施后，可有效促进农民持续稳定增收致富，提高农民人均可支配收入，预计可带动脱贫及监测人口全年总收入261.815万元，受益脱贫人口户数不少于649户，保障地方的经济的增长，有效促进农民持续增收，促进畜牧业发展，使受益脱贫及监测人口满意度预计能达到95%。</t>
  </si>
  <si>
    <t>sfx2024-099</t>
  </si>
  <si>
    <t>站敏乡3村螺纹布件厂新建厂房项目</t>
  </si>
  <si>
    <t>总投资：113.983461万元                                     
建设内容：为促进站敏乡3村村产业调整，鼓励少数民族产业发展，加快轻工业发展步伐，全面提高3村居民就业质量，拟定在站敏乡3村5组新建螺纹部件钢结构厂房1座（包含土地平整、地面硬化、水电暖等基础配套设施），面积250平方米，依托3村现有轻工业产业，相互结合促进产业升级。该项目的实施能有效解决站敏乡3村产业发展的短板不足，增加群众就业岗位，带动3村经济发展和居民收入。</t>
  </si>
  <si>
    <t>sfx2024-096</t>
  </si>
  <si>
    <t>疏附县屠宰场能力提升项目（二期）</t>
  </si>
  <si>
    <t>总投资：15万元，建设内容：对现有屠宰场进行能力提升，为保证屠宰场深加工车间设备正常运行，配套双螺杆空气压缩机一套及纯水处理设备一套。</t>
  </si>
  <si>
    <t>套</t>
  </si>
  <si>
    <t>sfx2024-037</t>
  </si>
  <si>
    <t>疏附县2024年突发严重困难户小额贷款贴息项目</t>
  </si>
  <si>
    <t>小额贷款贴息</t>
  </si>
  <si>
    <t>总投资：10万元
建设内容：为突发严重困难户小额贷款按季度贴息。</t>
  </si>
  <si>
    <t>sfx2024-038</t>
  </si>
  <si>
    <t>疏附县2024年小额贷款贴息项目</t>
  </si>
  <si>
    <t>总投资：1750万元
建设内容：持续对全县脱贫户及边缘易致贫户的小额信贷资金进行按季贴息。</t>
  </si>
  <si>
    <t>政府通过贴息，风险补偿等措施等降低贷款风险，加大对脱贫户及监测帮扶对象信贷支持，促使其发展增收项目，帮助尽快脱贫致富。鼓励专合组织、种养大户、致富能人等带动脱贫户及监测户发展，进而提高脱贫户对社会满意度，感党恩，听党话，促进我县社会稳定和谐发展。</t>
  </si>
  <si>
    <t>sfx2024-104</t>
  </si>
  <si>
    <t>2024年疏附县林果业病虫害防治项目</t>
  </si>
  <si>
    <t>总投资：49万元，此次安排47.65万元
建设内容：对全县脱贫户（监测户）约5万亩林果进行病虫害防治，购买石硫合剂不少于173吨约45万元，购买甲维·高氯氟不少于780公斤约4万元。</t>
  </si>
  <si>
    <t>公斤</t>
  </si>
  <si>
    <t>sfx2024-106</t>
  </si>
  <si>
    <t>托克扎克镇3村冷藏室厂房配套项目</t>
  </si>
  <si>
    <t>托克扎克镇3村</t>
  </si>
  <si>
    <t>总投资：86.811051万元
建设内容：对托克扎克镇3村6个冷藏室厂房配套电力设施设备1套，配备空调循环系统等相关附属设施</t>
  </si>
  <si>
    <t>sfx2024-105</t>
  </si>
  <si>
    <t>疏附县2024年自繁良种母羊奖补项目</t>
  </si>
  <si>
    <t>总投资：1052万元，此次安排1051.177194万元
建设内容：对全县纳入全国防止返贫脱贫户和监测帮扶对象，有发展条件、发展愿望的帮扶对象均能享受疏附县产业扶持以奖代补（良种自繁母羊补助）项目。对当年自繁扩增，符合当地主导品种（包括多浪羊、湖羊、塔什库尔干羊等）的自繁良种母羊（饲养3个月以上）的，每只母羊补助300元（见羔补母），每户农户最多能享受50只良种自繁母羊补助资金。</t>
  </si>
  <si>
    <t>只</t>
  </si>
  <si>
    <t>sfx2024-040</t>
  </si>
  <si>
    <t>疏附县2024年公益性岗位补助项目</t>
  </si>
  <si>
    <t>就业项目</t>
  </si>
  <si>
    <t>公益性岗位</t>
  </si>
  <si>
    <t>总投资：622.08万元
建设内容：新开发320个公益性岗位，对320名疏附县籍监测帮扶对象公益性岗位进行补助，补助标准为每人每月1620元，全年总投资622.08万元。</t>
  </si>
  <si>
    <t>人</t>
  </si>
  <si>
    <t>人社局</t>
  </si>
  <si>
    <t>邓飞</t>
  </si>
  <si>
    <t>项目实施后，预计实现320人帮扶对象稳定就业，全年收入增加622.08万元，不断提高监测帮扶对象家庭收入，受益脱贫巩固人口满意度预计达到95%。</t>
  </si>
  <si>
    <t>sfx2024-039</t>
  </si>
  <si>
    <t>临时公益性岗位项目</t>
  </si>
  <si>
    <t>总投资：340.2万元
建设内容：为乡镇脱贫户、监测帮扶对象、边缘易致贫户、突发严重困难户设置不超过350个临时公益性岗位，给每人每月发放不超过1620元岗位津贴，发放时长不超过6个月。</t>
  </si>
  <si>
    <t>通过实施临时公益性岗位补贴项目，有效改善发放人群生活条件，持续保障基本生活需求，可带动就业人数350人，覆盖脱贫户、监测帮扶对象、边缘易致贫户、突发严重困难户户数350户。</t>
  </si>
  <si>
    <t>sfx2024-101</t>
  </si>
  <si>
    <t>疏附县2024年临时性公益岗位补助（二期）项目</t>
  </si>
  <si>
    <t>总投资：116.478万元。
建设内容：对240名脱贫户、监测帮扶对象、边缘易致贫户、突发严重困难户公益性岗位进行补助，补助标准为每人每月1620元，进一步巩固拓展脱贫攻坚成果。</t>
  </si>
  <si>
    <t>sfx2024-107</t>
  </si>
  <si>
    <t>疏附县2024年临时性公益性岗位补助（三期）项目</t>
  </si>
  <si>
    <t>总投资：306.828万元
建设内容：对947名脱贫户、监测帮扶对象、边缘易致贫户、突发严重困难户公益性岗位进行补助，补助标准为每人每月1620元，进一步巩固拓展脱贫攻坚成果。</t>
  </si>
  <si>
    <t>sfx2024-042</t>
  </si>
  <si>
    <t>交通补助项目</t>
  </si>
  <si>
    <t>交通费补助</t>
  </si>
  <si>
    <t>总投资：855万元
建设内容：对2024年赴外地转移连续就业3个月以上的脱贫人口和监测户家庭人口，疆外赴内蒙古自治区、宁夏回族自治区、甘肃省、青海省、山西省、四川省、云南省、陕西省、重庆市、贵州省1500元/人/年，其余省市2000元/人/年，疆内跨地州市（含兵团）赴阿克苏地区、和田地区、克州、巴州700元/人/年，其余地州1000元/人/年，地区内跨县市赴喀什市、疏勒县、草湖镇100元/人/年，喀什地区其他县市及农三师其余团场按照200/人/年。</t>
  </si>
  <si>
    <t>该项目的实施将进一步加大我县脱贫人口的就业帮扶力度，有效鼓励脱贫户及监测帮扶对象外出务工，扩大我县外出务工人员规模，受益疆内外务工人员满意度达到98%以上。</t>
  </si>
  <si>
    <t>sfx2024-041</t>
  </si>
  <si>
    <t>疏附县农村道路管护人员补助</t>
  </si>
  <si>
    <t>总投资：853.2万元
建设内容：为脱贫户（监测帮扶对象）或易地搬迁家庭中的711人发放农村道路管护人员补助资金，每人每月1000元。</t>
  </si>
  <si>
    <t>交通局</t>
  </si>
  <si>
    <t>玉苏普江·图尔贡</t>
  </si>
  <si>
    <t>该项目通过发放补助提高养护人员生活水平和养护人员工作积极性，有效维护农村道路良性运行，深化乡村道路管理养护体制建设。预计实现711人帮扶对象稳定就业，全年收入增加853.2万元，受益脱贫巩固人口满意度预计达到95%。</t>
  </si>
  <si>
    <t>sfx2024-044</t>
  </si>
  <si>
    <t>疏附县石园镇建设农村污水管网项目</t>
  </si>
  <si>
    <t>乡村建设行动</t>
  </si>
  <si>
    <t>人居环境整治</t>
  </si>
  <si>
    <t>石园镇8村、9村</t>
  </si>
  <si>
    <t>总投资：2300万元
建设内容：1.计划在石园镇8村新建排污系统约17公里及配套检查井、化粪池、入户管网等相关附属设施，并对建设中损坏的基础设施进行复原，计划投入1200万元。
2.在石园镇9村新建排污系统约10公里及配套检查井、化粪池、入户管网等相关附属设施，并对建设中损坏的基础设施进行复原，计划投入1100万元。</t>
  </si>
  <si>
    <t>公里</t>
  </si>
  <si>
    <t>田皓</t>
  </si>
  <si>
    <t>石园镇人民政府</t>
  </si>
  <si>
    <t>阿布都克日木·麦麦提</t>
  </si>
  <si>
    <t>项目实施后，目前污水未经处理直接排入周边河道、农田、沟渠等，严重污染农村生态环境及地下水，可强化农村污染源头控制与治理，实现农村生活污水有序排放，整体完善了农村人居环境，提升地下水水质，提高了农村污水治理率，同时解决乡政府驻地附近的污水处理，有效推动打造了生态宜居的农村居住环境，覆盖不少于1200户农户，受益群众满意度达到95%以上。</t>
  </si>
  <si>
    <t>sfx2024-045</t>
  </si>
  <si>
    <t>疏附县站敏乡农村污水治理项目（自治区重点示范村）</t>
  </si>
  <si>
    <t>站敏乡3村、8村</t>
  </si>
  <si>
    <t>总投资：3990万元
建设内容：1.为改善农村人居环境，提高农村居民生活生产质量，接通县城镇管网，铺设排水主管网约7公里，管径DN600-500,修建化粪池、检查井等配套附属设施，每公里造价约160万元；预计投入1120万元。
2.为改善农村人居环境，提高农村居民生活生产质量，依托站敏乡3村区位优势，新建排水管道约26.1公里，管径DN500-DN150,其中：排水主管道约5.3公里，分支管网约11.2公里，入户管网约9.6公里、修建化粪池、检查井等配套附属设施，计划投入1350万元。
3.为改善农村人居环境，提高农村居民生活生产质量，为站敏乡8村，新建排水管网约31.48公里，管径DN500-DN150,其中：排水主管网5.5公里，分支管网14.38公里，入户管网约11.6公里等，修建化粪池、检查井等配套附属设施，计划投入1520万元。</t>
  </si>
  <si>
    <t>sfx2024-046</t>
  </si>
  <si>
    <t>站敏乡小型污水管网建设项目（地区示范村）</t>
  </si>
  <si>
    <t>站敏乡18村</t>
  </si>
  <si>
    <t>总投资：453.2万元
建设内容：为站敏乡18村建设农村小型污水管网，铺设约12公里管网，2.1公里支管网，配套化粪池等附属，污水处理达到自治区城市污水排放标准，配套抽渣车、管道疏通清洗车和小型管道疏通器，水电维修设备等，建设252户，资金403.2万元，配套设备50万元，总计453.2万元。</t>
  </si>
  <si>
    <t>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有效推动打造了生态宜居的农村居住环境，覆盖252户农户，受益群众满意度达到95%以上。</t>
  </si>
  <si>
    <t>sfx2024-047</t>
  </si>
  <si>
    <t>铁日木乡小型污水管网建设项目（地区示范村）</t>
  </si>
  <si>
    <t>铁日木乡1村</t>
  </si>
  <si>
    <r>
      <rPr>
        <sz val="16"/>
        <rFont val="方正仿宋_GBK"/>
        <charset val="134"/>
      </rPr>
      <t>总投资：427.6万元
建设内容：新建污水排水管网8公里（规格：DN200-400HDPE双壁波纹管）及小型污水处理设备（规格：日处理能力15-90m</t>
    </r>
    <r>
      <rPr>
        <sz val="16"/>
        <rFont val="宋体"/>
        <charset val="134"/>
      </rPr>
      <t>³</t>
    </r>
    <r>
      <rPr>
        <sz val="16"/>
        <rFont val="方正仿宋_GBK"/>
        <charset val="134"/>
      </rPr>
      <t>/d），覆盖236户，投资377.6万元；配套抽渣车、管道疏通清洗车和小型管道疏通器，水电维修设备等，投资50万元，总投资427.6万元。</t>
    </r>
  </si>
  <si>
    <t>项目实施后可强化农村污染源头控制与治理，实现农村生活污水有序排放，整体完善了农村人居环境，提升地下水水质，提高了农村污水治理率，同时解决乡政府驻地附近的污水处理，有效推动打造了生态宜居的农村居住环境，预计受益村户数能达到236户，可带动当地就业人数20人以上，受益村民满意度预计能达到95%。</t>
  </si>
  <si>
    <t>sfx2024-048</t>
  </si>
  <si>
    <t>疏附县站敏乡（3）村人居环境整治项目（自治区示范村建设）</t>
  </si>
  <si>
    <t>总投资：120万元
建设内容：1、道路提升项目，对站敏乡3村村组道路提升约6公里，包括对路面修复、硬化、拓宽及相关附属配套等。2、采购生活垃圾分类收集房3座，参数6米*3.2米*3米。</t>
  </si>
  <si>
    <t>项目实施后，有效改善农村基础设施建设，改善村容村貌、人居环境；不断提升群众生产生活环境，丰富群众文化生活，充分发挥示范、辐射作用，推动社会稳定、和谐发展。不断提升人居环境整治，提升农民生活幸福感。预计可带动零散就业15人，受益农户385户，受益群众满意度达到95%以上。</t>
  </si>
  <si>
    <t>sfx2024-049</t>
  </si>
  <si>
    <t>疏附县站敏（8）村人居环境整治项目
（自治区示范村建设）</t>
  </si>
  <si>
    <t>总投资：110万元
建设内容：1、新建道路项目，新建村组道路2公里（其中1组0.6公里，2组0.6公里，4组0.4公里，6小队0.4公里）；2、采购生活垃圾分类收集房3座，参数6米*3.2米*3米。</t>
  </si>
  <si>
    <t>项目实施后，有效改善农村基础设施建设，改善村容村貌、人居环境；不断提升群众生产生活环境，丰富群众文化生活，充分发挥示范、辐射作用，推动社会稳定、和谐发展。不断提升人居环境整治，提升农民生活幸福感。预计可带动零散就业15人，受益农户180户，受益群众满意度达到95%以上。</t>
  </si>
  <si>
    <t>sfx2024-061</t>
  </si>
  <si>
    <t>喀什地区疏附县“煤改电”工程（二期）2024年居民供暖设施改造项目</t>
  </si>
  <si>
    <t>农村基础设施</t>
  </si>
  <si>
    <t>布拉克苏乡、塔什米里克乡、吾库萨克镇、乌帕尔镇</t>
  </si>
  <si>
    <t>总投资：292.32万元
建设内容：为疏附县6个乡镇54个村（布拉克苏乡545户、石园镇31户、木什乡3户、塔什米里克乡1178户、吾库萨克镇3户、乌帕尔镇1488户）脱贫户及监测帮扶对象实施煤改电共3248户，每户补助900元，共计292.32万元。</t>
  </si>
  <si>
    <t>苏里旦·艾合买提、吾拉木江·买买提、何吉生、帕夏姑丽·阿布力孜、阿布拉·阿西木、田皓</t>
  </si>
  <si>
    <t>布拉克苏乡人民政府
塔什米里克乡人民政府
吾库萨克镇人民政府
乌帕尔镇人民政府
木什乡人民政府
石园镇人民政府</t>
  </si>
  <si>
    <t>阿布都热合曼·买海提、阿布都艾尼江·雅森、米尔班姑力·依米提、阿不都克比·毛拉、喀斯木江·麦麦提、阿布都克日木·麦麦提</t>
  </si>
  <si>
    <t>项目实施后有效改善农村居民供暖条件，增加农村居民获得感，进一步改善通过节能减排改善生态环境，受益脱贫户及监测帮扶对象实施煤改电共3248户，受益群众满意度预计达到95%。</t>
  </si>
  <si>
    <t>sfx2024-063</t>
  </si>
  <si>
    <t>疏附县木什乡村组道路建设2024年中央财政以工代赈项目</t>
  </si>
  <si>
    <t>木什乡1-9村</t>
  </si>
  <si>
    <t>总投资：258万元    
建设内容：新建木什乡村组道路8公里，宽3.5米，平均每公里48.125万元，共计258万元。</t>
  </si>
  <si>
    <t>项目的实施可扩大当地文化教育和医疗卫生覆盖范围，改善交通不便地区人民群众生活质量，为方便其就医、子女入学提供必要的交通基础设施，预计能带动带动增加当地务工群众人口全年总收入64万元，带动就业人数43人，受益脱贫人口数预计能达到2人，明显改善村民出行条件，受益脱贫人口满意度预计达到95%以上。</t>
  </si>
  <si>
    <t>sfx2024-065</t>
  </si>
  <si>
    <t>疏附县托克扎克镇村组道路建设2024年中央财政以工代赈项目</t>
  </si>
  <si>
    <t>托克扎克镇1-6村</t>
  </si>
  <si>
    <t>总投资：385万元    
建设内容：新建托克扎克镇村组道路8公里，宽3.5米，平均每公里48.125万元，共计385万元。</t>
  </si>
  <si>
    <t>项目的实施可扩大当地文化教育和医疗卫生覆盖范围，改善交通不便地区人民群众生活质量，为方便其就医、子女入学提供必要的交通基础设施预计能带动增加已脱贫人口全年总收入达到96万元，受益脱贫巩固人口数预计能达到65人，预计带动65人就业，明显改善村民出行条件，受益脱贫人口满意度预计达到95%以上。</t>
  </si>
  <si>
    <t>sfx2024-066</t>
  </si>
  <si>
    <t>疏附县吾库萨克镇村组道路建设2024年中央财政以工代赈项目</t>
  </si>
  <si>
    <t>吾库萨克镇1-9村</t>
  </si>
  <si>
    <t>总投资：380万元    
建设内容：新建吾库萨克镇村组道路8公里，宽3.5米，平均每公里47.5万元，共计380万元。</t>
  </si>
  <si>
    <t>项目的实施可扩大当地文化教育和医疗卫生覆盖范围，改善交通不便地区人民群众生活质量，为方便其就医、子女入学提供必要的交通基础设施，预计能带动增加已脱贫人口全年总收入达到95万元，受益脱贫巩固人口数预计能达到65人，预计带动65人就业，明显改善村民出行条件，受益已脱贫人口满意度预计达到95%以上。</t>
  </si>
  <si>
    <t>sfx2024-067</t>
  </si>
  <si>
    <t>疏附县塔什米里克乡村组道路建设2024年中央财政以工代赈项目</t>
  </si>
  <si>
    <t>塔什米里克乡1-18村</t>
  </si>
  <si>
    <t>总投资：385万元    
建设内容：新建塔什米力克乡村组道路8公里，宽3.5米，平均每公里48.125万元，共计385万元。</t>
  </si>
  <si>
    <t>项目的实施可扩大当地文化教育和医疗卫生覆盖范围，改善交通不便地区人民群众生活质量，为方便其就医、子女入学提供必要的交通基础设施，预计能带动增加已脱贫人口全年总收入达到96万元，预计带动65人就业，明显改善村民出行条件，受益脱贫人口满意度预计达到95%以上。</t>
  </si>
  <si>
    <t>sfx2024-071</t>
  </si>
  <si>
    <t>疏附县乌帕尔镇村组道路建设2024年中央财政以工代赈项目</t>
  </si>
  <si>
    <t>乌帕尔镇1-19村</t>
  </si>
  <si>
    <t>总投资：340万元    
建设内容：新建乌帕尔镇村组道路约7公里，宽3.5米，平均每公里48.57万元，共计340万元。</t>
  </si>
  <si>
    <t>项目的实施可扩大当地文化教育和医疗卫生覆盖范围，改善交通不便地区人民群众生活质量，为方便其就医、子女入学提供必要的交通基础设施，预计带动增加已脱贫人口全年总收入能达到85万元，受益易地搬迁3人，预计带动50人就业，明显改善村民出行条件，受益脱贫人口满意度预计达到95%以上。</t>
  </si>
  <si>
    <t>sfx2024-102</t>
  </si>
  <si>
    <t>疏附县2024年农村道路建设项目</t>
  </si>
  <si>
    <t>各乡镇场</t>
  </si>
  <si>
    <t>总投资：65万元，此次安排53.572333万元
建设内容：建设农村道路1.2公里。</t>
  </si>
  <si>
    <t>项目的实施可扩大当地文化教育和医疗卫生覆盖范围，改善交通不便地区人民群众生活质量，为方便其就医、子女入学提供必要的交通基础设施，预计带动增加已脱贫人口全年总收入能达到15万元，预计带动2550人就业，明显改善村民出行条件，受益脱贫人口满意度预计达到95%以上。</t>
  </si>
  <si>
    <t>sfx2024-072</t>
  </si>
  <si>
    <t>疏附县木什乡3村、7村供水管道改造工程</t>
  </si>
  <si>
    <t>木什乡3村、7村</t>
  </si>
  <si>
    <t>总投资：398.5万元
建设内容：改造PE管网总长度为12.86Km，闸阀井、排气井等附属配套。</t>
  </si>
  <si>
    <t>水利局</t>
  </si>
  <si>
    <t>阿布都热合曼·达吾提</t>
  </si>
  <si>
    <t>项目实施后项目区的水资源得到优化配置，改善项目区环境，有助于减少水资源浪费，保护环境，符合可持续发展的原则，有效改善农牧民饮用水条件，项目受益人口满意度预计能达到95%。</t>
  </si>
  <si>
    <t>sfx2024-060</t>
  </si>
  <si>
    <t>疏附县吾库萨克镇1村、5村道路提升改造项目</t>
  </si>
  <si>
    <t>吾库萨克镇1村</t>
  </si>
  <si>
    <t>总投资：500万元
建设内容：对吾库萨克镇1村不少于12公里道路提升改造及配套设施等；5村不少于3公里道路新建及配套设施等。</t>
  </si>
  <si>
    <t>何吉生</t>
  </si>
  <si>
    <t>吾库萨克镇人民政府</t>
  </si>
  <si>
    <t>米尔班姑力·依米提</t>
  </si>
  <si>
    <t>项目实施后，有利于改善农村居住环境，提升新农村建设水平的需要。公共基础完善，提升农民生活幸福感。将有力地促进吾库萨克镇经济发展，扩大吾库萨克镇对外开放程度；使该村1358户5300人收益，该村村民满意度预计能达到95%。</t>
  </si>
  <si>
    <t>sfx2024-084</t>
  </si>
  <si>
    <t>疏附县吾库萨克镇道路改造项目供水管道更换工程</t>
  </si>
  <si>
    <t>吾库萨克镇1村、2村、4村、7村、8村、9村</t>
  </si>
  <si>
    <t>总投资：132.35万元
建设内容：改造PE管网总长度为20.05km,闸阀井等附属配套。</t>
  </si>
  <si>
    <t>项目实施的主要内容在吾库萨克镇供水管道更换20.05公里，修建检查井座数通过实施本项目，可解决管道沿线漏水跑水现象，保证管道输水量能够达到设计水量，解决6717人的饮水安全问题，受益人满意度预计能达到95%。</t>
  </si>
  <si>
    <t>sfx2024-076</t>
  </si>
  <si>
    <t>疏附县石园镇帕希希（1）村基础设施改造提升项目</t>
  </si>
  <si>
    <t>石园镇帕希希（1）村</t>
  </si>
  <si>
    <t>总投资：380万元
建设内容：1.修建渠道约3250m，其中：修建矩形渠道1550m，梯形渠道改建维修1700m，及闸门、渠上盖板等配套建筑物；2.对约4.2km道路进行改造提升，主要包括道路拓宽和维修。</t>
  </si>
  <si>
    <t>项目实施可解决农民农业生产方面遇到的诸多不便，能够更好地让他们从事农业生产，增加家庭收入、改善生活水平，受益脱贫户户数数预计能达到20户，使当地村民满意度预计达到95%以上。</t>
  </si>
  <si>
    <t>sfx2024-092</t>
  </si>
  <si>
    <t>疏附县石园镇污水处理改造建设项目</t>
  </si>
  <si>
    <t>石园镇6村</t>
  </si>
  <si>
    <t>总投资：1500万元
建设内容：主要对粗格栅及提升泵房、细格栅及曝气沉砂池、氧化沟、二沉池、中间水池、深度处理车间、加氯间、巴歇尔槽、脱水机房、进水监测间、出水监测间、自控和中控系统、化验室更换设备等配套附属设施的完善和维修；配套新建沥青道路550m。</t>
  </si>
  <si>
    <t>处</t>
  </si>
  <si>
    <t>市政公用设施服务中心</t>
  </si>
  <si>
    <t>米尔阿迪力·麦麦艾力</t>
  </si>
  <si>
    <t>项目实施后，有效改善农村基础设施建设，改善村容村貌、人居环境；不断提升群众生产生活环境，不断提升人居环境整治，提升农民生活幸福感，使受益群众面满意度达到95%以上。</t>
  </si>
  <si>
    <t>sfx2024-088</t>
  </si>
  <si>
    <t>疏附县兰干镇5村、11村引水渡槽改建工程项目</t>
  </si>
  <si>
    <t>兰干镇5村、11村</t>
  </si>
  <si>
    <r>
      <rPr>
        <sz val="16"/>
        <rFont val="方正仿宋_GBK"/>
        <charset val="134"/>
      </rPr>
      <t>总投资：257.23万元
建设内容：改建渡槽1座，改建长度120米，设计流量0.5-0.8m</t>
    </r>
    <r>
      <rPr>
        <sz val="16"/>
        <rFont val="宋体"/>
        <charset val="134"/>
      </rPr>
      <t>³</t>
    </r>
    <r>
      <rPr>
        <sz val="16"/>
        <rFont val="方正仿宋_GBK"/>
        <charset val="134"/>
      </rPr>
      <t>/s，概算总投资257.23万元。</t>
    </r>
  </si>
  <si>
    <t>项目实施后效改善项目区水环境，促进人民群众身体健康，促进区内经济社会的可持续发展，具有显著的经济效益、社会效益和环境效益，使受益群众面满意度达到95%以上。</t>
  </si>
  <si>
    <t>sfx2024-085</t>
  </si>
  <si>
    <t>疏附县托克扎克镇4村配电室配备电力设备及配套设施项目</t>
  </si>
  <si>
    <t>总投资：420万元
建设内容：为疏附县托克扎克镇4村配电室配备一套电力设备及配套设施。</t>
  </si>
  <si>
    <t>项目实施后显著提高供电的可靠性，减少停电时间和范围，从而提高用户的用电满意度和生产生活的连续性，是收益人口满意度达到95%以上。</t>
  </si>
  <si>
    <t>sfx2024-031</t>
  </si>
  <si>
    <t>布拉克苏乡排碱渠清淤项目</t>
  </si>
  <si>
    <t>布拉克苏乡7村、9村、10村、13村、14村、17村</t>
  </si>
  <si>
    <t>总投资：235万元
建设内容：拟疏浚13村5小队至7小队河道水塘，整合开发地表水系，提高水资源利用。建设资金估算约235万元，包括土方挖掘、回填、运输及部分桥涵管建设</t>
  </si>
  <si>
    <t>该项目的实施通过清理排碱渠，可以更有效地排除农田中的盐分和多余水分，从而提高农作物的生长条件，增加产量，整合开发地表水系，提高水资源利用，有限改善农户灌溉条件并带动当地20人就业，预计当地村民满意度达到95%以上。</t>
  </si>
  <si>
    <t>sfx2024-029</t>
  </si>
  <si>
    <t>疏附县吾库萨克镇渠道改造工程项目</t>
  </si>
  <si>
    <t>总投资：295万元
建设内容：为吾库萨克镇改造渠道长度1.47km，设计流量2-2.5立方米每秒，配套建筑物9座，投入资金295万元。</t>
  </si>
  <si>
    <t>项目实施后提高项目灌区灌溉保证率，提高农作物单产及供水保障率，受益人口数预计能达到1288人，农业实现节水量，新增和改善灌溉，项目受益人口满意度预计能达到95%以上。</t>
  </si>
  <si>
    <t>sfx2024-036</t>
  </si>
  <si>
    <t>疏附县木什乡9村基础设施配套项目（二期）</t>
  </si>
  <si>
    <t>木什乡9村</t>
  </si>
  <si>
    <r>
      <rPr>
        <sz val="16"/>
        <rFont val="方正仿宋_GBK"/>
        <charset val="134"/>
      </rPr>
      <t>总投资：162.86万元
建设内容：主要为埋设φ315PE100级管道1171m，φ160PE100级管道2503m,φ110PE100级管道1162m，φ90PE100级管道1688m，φ63PE100级管道6894m，修建检查井10座，排水井17座，管道土方开挖回填2.89万m</t>
    </r>
    <r>
      <rPr>
        <sz val="16"/>
        <rFont val="宋体"/>
        <charset val="134"/>
      </rPr>
      <t>³</t>
    </r>
    <r>
      <rPr>
        <sz val="16"/>
        <rFont val="方正仿宋_GBK"/>
        <charset val="134"/>
      </rPr>
      <t>，总投资为162.86万元。</t>
    </r>
  </si>
  <si>
    <t>项目实施后有效地提高灌区引水保证率，节约水量，改造中低产田，新增和改善灌溉面积预计能达到536亩，受益人口满意度预计能达到95%以上。</t>
  </si>
  <si>
    <t>sfx2024-073</t>
  </si>
  <si>
    <t>疏附县吾库萨克镇9村至1村道路建设项目</t>
  </si>
  <si>
    <t>吾库萨克镇9村至1村</t>
  </si>
  <si>
    <t>总投资：900万元
建设内容：建设农村道路6.6公里及配套设施，宽度不低于6米。</t>
  </si>
  <si>
    <t>项目实施后，预计带动20人就业，完善村庄内道路基础设施，便于农户出行，提高道路的通行安全系数，受益脱贫人口满意度预计达到95%以上。</t>
  </si>
  <si>
    <t>sfx2024-074</t>
  </si>
  <si>
    <t>疏附县吾库萨克镇7村及4村农村道路建设项目</t>
  </si>
  <si>
    <t>总投资：600万元
建设内容：建设农村道路5.5公里及配套设施，宽度不低于4米。</t>
  </si>
  <si>
    <t>项目实施后完善村庄内道路基础设施，便于农户出行，提高道路的通行安全系数预计带动20人就业，完善村庄内道路基础设施，便于农户出行，提高道路的通行安全系数，受益脱贫人口满意度预计达到95%以上。</t>
  </si>
  <si>
    <t>sfx2024-075</t>
  </si>
  <si>
    <t>疏附县吾库萨克镇8村至吾库萨克2村道路建设项目</t>
  </si>
  <si>
    <t>吾库萨克镇8村、吾库萨克2村</t>
  </si>
  <si>
    <t>总投资：1500万元
建设内容：建设农村道路10公里及配套设施，宽度不低于6米。</t>
  </si>
  <si>
    <t>项目实施后预计带动当地25人就业，完善村庄内道路基础设施，便于农户出行，提高道路的通行安全系数，受益脱贫人口满意度预计达到95%以上。</t>
  </si>
  <si>
    <t>sfx2024-090</t>
  </si>
  <si>
    <t>疏附县产业园道路建设项目</t>
  </si>
  <si>
    <t>建设道路87公里。</t>
  </si>
  <si>
    <t>该项目建设有利于改善疏附县交通落后的面貌，有利于善当地群众的出行条件，促进城乡统筹协调发展和疏附县经济社会的可持续发展，形成一个道路畅通的良好发展空间态势，完善道路基础设施建设。</t>
  </si>
  <si>
    <t>sfx2024-089</t>
  </si>
  <si>
    <t>疏附县乌帕尔镇-木什乡连接线桥梁项目</t>
  </si>
  <si>
    <t>乌帕尔镇、木什乡</t>
  </si>
  <si>
    <t>总投资：6000万元
建设内容：修建两座桥梁，一座1000米，一座125米，新建过水沥青路面400米及防护。</t>
  </si>
  <si>
    <t>该项目建设有利于改善区域交通条件、提高人民生活水平，完善农村基础设施建设，并带动沿线村民的农业耕作及运输，带动带动脱贫户和边缘易致贫户人数 人，使周边居民满意度达到95%以上。</t>
  </si>
  <si>
    <t>sfx2024-091</t>
  </si>
  <si>
    <t>疏附县卡尔马克中型灌区项目</t>
  </si>
  <si>
    <t>各乡镇</t>
  </si>
  <si>
    <t>改造渠道长度32.9km及配套建筑物。</t>
  </si>
  <si>
    <t>通过工程的建设可改善灌溉面积10.56万亩，减少渗漏，提高输水能力，减少地下水开采，保护生态环境，增强水资源调配能力，提高水资源利用率，促进灌区经济社会发展，受益周边满意度预计能达到95%。</t>
  </si>
  <si>
    <t>sfx2024-095</t>
  </si>
  <si>
    <t>疏附县木什明尧勒（8）村对外交通道路防洪提工程</t>
  </si>
  <si>
    <t>木什乡8村</t>
  </si>
  <si>
    <t>木什明尧勒（8）村对外交通道路防洪提6.2公里8个钠洪口，一个引水闸。</t>
  </si>
  <si>
    <t>项目的实施可保护木什乡明尧勒村0.05万亩耕地财产安全。提高防洪堤的防洪能力，减少洪水对沿线人民群众生命财产安全的危害，受益人口满意度预计能达到95%。</t>
  </si>
  <si>
    <t>sfx2024-100</t>
  </si>
  <si>
    <t>疏附县吐曼河木什乡3村段治理工程</t>
  </si>
  <si>
    <t>木什乡3村</t>
  </si>
  <si>
    <t>吐曼河木什乡3村，3.63公里防洪提渡槽一座。</t>
  </si>
  <si>
    <t>项目的实施可保护防洪区受益人数预计能达到3000人，提高山洪沟的防洪能力，减少山洪沟洪水对沿线人民群众生命财产安全的危害，受益人口满意度预计能达到95%。</t>
  </si>
  <si>
    <t>sfx2024-094</t>
  </si>
  <si>
    <t>塔什米里克乡3村道路提升改造项目</t>
  </si>
  <si>
    <t>塔什米里克乡3村</t>
  </si>
  <si>
    <t>总投资：50万元
建设内容：对塔什米里克乡3村0.3公里村组道路进行巩固提升改造，包括路面修复，新建过水桥面及必要的附属设施等。</t>
  </si>
  <si>
    <t>吾拉木江·麦麦提</t>
  </si>
  <si>
    <t>sfx2024-030</t>
  </si>
  <si>
    <t>疏附县站敏乡（3）村防渗渠建设项目（自治区示范村）</t>
  </si>
  <si>
    <t>总投资180万元，建设内容：建设防渗渠约1.8公里，建设流量0.5-0.6m/s防渗渠共并配套水闸、农桥等附属设施。</t>
  </si>
  <si>
    <t>sfx2024-103</t>
  </si>
  <si>
    <t>疏附县站敏乡3村、8村（自治区示范村）道路维修项目</t>
  </si>
  <si>
    <t>总投资395万元，建设内容：对站敏乡3村、8村约40公里道路进行维修，根据村组道路情况，适时使用沥青混凝土或水泥混凝土对路面进行恢复以及其他附属设施配套等。</t>
  </si>
  <si>
    <t>sfx2024-080</t>
  </si>
  <si>
    <t>“雨露计划”项目</t>
  </si>
  <si>
    <t>巩固三保障成果</t>
  </si>
  <si>
    <t>享受“雨露计划+”职业教育补助</t>
  </si>
  <si>
    <t>站敏乡、兰干镇、木什乡、吾库萨克镇、托克扎克镇、石园镇、布拉克苏乡、铁日木乡、塔什米里克乡、乌帕尔镇、园艺场、林场、良种场</t>
  </si>
  <si>
    <t>总投资：1530万元
建设内容：疏附县农村建档立卡脱贫户、监测帮扶对象家庭中有子女接受中、高等职业教育（子女在校学习，并在教育部、人力资源社会保障部等职业教育学籍管理系统注册正式学籍。中等职业教育包括全日制普通中专、职业高中、技工院校；高等职业教育包括全日制普通大专、高等院校、技师学院）每生每年补助3000元。</t>
  </si>
  <si>
    <t>教育局</t>
  </si>
  <si>
    <t>付国庆</t>
  </si>
  <si>
    <t>本项目计划资助5100名脱贫家庭及监测帮扶家庭中的中职、高职学生，每名补助3000元/学年；项目的实施后减轻学生就学压力，受益脱贫家庭及监测帮扶家庭子女人数预计能达到5100人，脱贫家庭及监测帮扶家庭成长劳动力创业就业能力得到提升，有效减轻学生家庭经济压力，受助学生和家长满意度预计能达到95%。</t>
  </si>
  <si>
    <t>sfx2024-082</t>
  </si>
  <si>
    <t>疏附县易地搬迁安置小区公共服务岗位开发项目</t>
  </si>
  <si>
    <t>易地搬迁后扶</t>
  </si>
  <si>
    <t>公共服务岗位</t>
  </si>
  <si>
    <t>乌帕尔镇6村、塔什米里克乡1村、木什乡4村</t>
  </si>
  <si>
    <t>总投资：19.44万元
建设内容：为易地搬迁安置点聘用易地搬迁户公共服务岗位保洁员10名，按照每人每月1620元，其中：乌帕尔镇3人、塔什米里克乡3人、木什乡4人。总投资：19.44万元</t>
  </si>
  <si>
    <t>吾拉木江·买买提、帕夏姑丽·阿布力孜、阿布拉·阿西木</t>
  </si>
  <si>
    <t>塔什米里克乡人民政府、乌帕尔镇人民政府、木什乡人民政府</t>
  </si>
  <si>
    <t>阿布都艾尼江·雅森、阿不都克比·毛拉、喀斯木江·麦麦提</t>
  </si>
  <si>
    <t>该项目的实施不仅能够帮助易地搬迁群体实现稳定就业，提高生活水平，还能促进社区的发展，提升公共服务水平，有效地促进社会稳定，为长远的社会经济发展奠定坚实的基础，预计带动增加保洁人员全年总收入能达到19.44万元，受益保洁人员满意度预计能达到95%。</t>
  </si>
  <si>
    <t>sfx2024-083</t>
  </si>
  <si>
    <t>推广低氟边销茶项目</t>
  </si>
  <si>
    <t>少数民族发展资金</t>
  </si>
  <si>
    <t>困难群众饮用低氟茶</t>
  </si>
  <si>
    <t>总投资：37万元
建设内容：持续拟对全县防返贫监测系统中的监测帮扶家庭，推广低氟边销茶，为全县5755户购买发放低氟茶11510公斤，每户2公斤，每公斤补助35元左右。</t>
  </si>
  <si>
    <t>统战部</t>
  </si>
  <si>
    <t>孔振</t>
  </si>
  <si>
    <t>为全县5755户监测帮扶对象购买低氟茶11510公斤，通过实施本项目，增强我县各族群众获得感、幸福感、安全感，推广健康饮茶、饮用低氟茶的健康理念，受益人满意度预计能达到95%。</t>
  </si>
  <si>
    <t>疏附县2024年县级巩固拓展脱贫攻坚成果和乡村振兴项目库入库项目汇总表（储备库）</t>
  </si>
  <si>
    <t>效益绩效评价</t>
  </si>
  <si>
    <t>萨依巴格乡农业产业园附属建设项目
（自治区示范村）</t>
  </si>
  <si>
    <t>产业园</t>
  </si>
  <si>
    <t>萨依巴格乡8村</t>
  </si>
  <si>
    <t>总投资：300万元
建设内容：计划在萨依巴格乡农业产业园原有基础上对萨依巴格乡原约950座连片蔬菜拱棚进行改造升级、滴灌、供水管等设施。项目建设成后资产由村委会运营，产生的收益，55%分红或者开发公益性岗位，30%发展产业，5%村级运转，10%用于维护和管理</t>
  </si>
  <si>
    <t>项目必要性：目前950座大棚受大风等自然天气的影响，部分设施损坏，影响大棚中种植的蔬菜等产物的正常生长和产量，目前950座大棚发挥效益不明显；同时受产量的影响大部分租户、农民对大棚种植缺失信心，不愿意承租大棚或在大棚中种植；
项目效益：项目扩建完毕后950座大棚焕然一新，新增喷灌或滴灌系统，可以有效保障蔬菜、育苗的成活率，产量也可提高至2.5吨/座，租金300元/座；形成资产后归村集体所有，有村委会负责管护和出租。分红机制可以按照收取租金的55%用于分红或者开发公益性岗位，30%用于发展产业，5%用于村级运转，10%用于维护和管理。</t>
  </si>
  <si>
    <t>萨依巴格乡人民政府</t>
  </si>
  <si>
    <t>sfx2024-015</t>
  </si>
  <si>
    <t>疏附县萨依巴格乡（12）村发展农村集体经济项目
(地区示范村）</t>
  </si>
  <si>
    <t>萨依巴格乡12村</t>
  </si>
  <si>
    <t>总投资：595.2万元
建设内容：计划按照一平方2800元的标准在12村建设两层商铺，约2400平方米，并配备相应的用电、供水、排水等基础设施。</t>
  </si>
  <si>
    <t>(一）产业链链接
萨依巴格乡12村位于萨依巴格乡和疏附县的交界处，且通达布拉克苏乡、乌帕尔镇等4个乡镇，地理位置优越，有充足的消费人口、市场；经征求农民意愿，绝大部分有意愿承租商铺。
（二）效益分析
村集体收益。该项目建成后形成资产，资产归12村村集体所有，预计可以建设为12间商铺，主要用来增加村集体收入。经初步调研群众对于建设商铺的热情比较高，承租意愿比较高，主要用作饭店、超市、理发店、电信等方面。预计建成后每平方可以收取租金10元/月，一年可收取租金约288000元。分红机制可以按照收取租金的55%用于分红或者开发公益性岗位，30%用于发展产业，5%用于村级运转，10%用于维护和管理。
（三）联农带农效益。联农带农效益。通过项目实施，优先雇佣本地农民，项目实施过程中预计能够解决长期用工15人，月均5000元，解决零散工5人，月均5000元，项目工期内累计可增收30万元，人均2万元。项目完工后，预计新增6人长期稳定工人，月均1500元，年累计收入10.8万元，人均18000元。</t>
  </si>
  <si>
    <t>疏附县萨依巴格乡建设农村小型污水管网项目（自治区重点示范村）</t>
  </si>
  <si>
    <t>农村污水治理</t>
  </si>
  <si>
    <t>萨依巴格乡8村、12村</t>
  </si>
  <si>
    <t>总投资：2300万元
建设内容：1.计划在萨依巴格乡8村新建排污系统约17公里及配套检查井、化粪池、入户管网等相关附属设施，并对建设中损坏的基础设施进行复原，计划投入1200万元。（目前县城主管网已铺设至萨依巴格乡9村中学附近）
2.在萨依巴格乡9村新建排污系统约10公里及配套检查井、化粪池、入户管网等相关附属设施，并对建设中损坏的基础设施进行复原，计划投入1100万元。（目前县城主管网已铺设至萨依巴格乡9村中学附近）</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</si>
  <si>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1000户农户，受益群众满意度达到95%以上。</t>
  </si>
  <si>
    <t>疏附县萨依巴格乡8村道路提升改造项目
（自治区示范村建设）</t>
  </si>
  <si>
    <t>农村道路建设</t>
  </si>
  <si>
    <t>总投资：500万元
建设内容对萨依巴格乡8村预计15公里村组道路进行巩固提升，主要对路面进行拓宽、维修、配套道路灌溉系统等。</t>
  </si>
  <si>
    <t>社会效益：改善出行环境，提升道路安全系数，提升萨依巴格乡12村辖区居民生产生活水平，提高群众幸福指数。受益脱贫人口约541户2031人</t>
  </si>
  <si>
    <t>疏附县萨依巴格乡（12）村道路提升改造项目
（地区示范村）</t>
  </si>
  <si>
    <t>总投资：800万元
建设内容：对萨依巴格乡12村10公里村组道路进行巩固提升，对路面进行拓宽、配套道路灌溉系统等；配套建设渠道3.5公里等相关设施设备配套。</t>
  </si>
  <si>
    <t>社会效益：改善出行环境，提升道路安全系数，提升萨依巴格乡12村辖区居民生产生活水平，提高群众幸福指数。受益脱贫人口约409户1659人</t>
  </si>
  <si>
    <t>一</t>
  </si>
  <si>
    <t>总投资：380万元
建设内容：利用铁日木乡与塔什米里克乡交界处戈壁地发展戈壁经济林，把760亩地改造土壤换土，填土、每亩，新种植木亚格杏苗4M*5M，每亩40株，每株30元，配套地灌设施、沉砂池、泵房等附属设施，每亩5000元，共计380万元</t>
  </si>
  <si>
    <r>
      <rPr>
        <sz val="14"/>
        <rFont val="仿宋"/>
        <charset val="134"/>
      </rPr>
      <t>(一）产业链链接
2000年疏附县被农业部授予中国木亚格杏之乡，2006年通过国家有机食品认证，2021年4月，木亚格杏又被农业农村部确立为“2021年第一批农产品地理标志登记产品”。疏附木亚格杏是疏附县特产，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t>
    </r>
    <r>
      <rPr>
        <sz val="14"/>
        <color rgb="FFFF0000"/>
        <rFont val="仿宋"/>
        <charset val="134"/>
      </rPr>
      <t xml:space="preserve">
目前，铁日木乡全乡木亚格杏种植面积稳固在1万亩，平均每亩产0.68吨，累计产量5000吨，其中：鲜果直销3000吨，收益7500万元；初加工干果560吨，收益4480万元，项目建成后预计增产至5500吨，其中：鲜果收益增至3000万元，干果收益增至2000万元，累计增收320万元。</t>
    </r>
    <r>
      <rPr>
        <sz val="14"/>
        <rFont val="仿宋"/>
        <charset val="134"/>
      </rPr>
      <t xml:space="preserve">
（三）联农带农效益。通过项目实施，优先雇佣本地农民，项目实施过程中预计能够解决长期用工180人，月均2600元，解决零散工900人，月均1000元，项目工期内累计可增收180万元，人均1万元。项目建成后预计可提供稳定就业岗位10人，月工资预计3000元，预计每年发放工资36万元，人均增收0.6万元。
（四）项目经营主体情况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开发公益性岗位，帮助群众就业。</t>
    </r>
  </si>
  <si>
    <t>sfx2024-017</t>
  </si>
  <si>
    <t>铁日木乡1村示范村产业发展
(地区示范村）</t>
  </si>
  <si>
    <t>产地初加工</t>
  </si>
  <si>
    <t>总投资：230万元     
建设内容：1.新建16个温室晾晒棚，每个大小15平米左右，配备智能监测设备，移动晾晒架，预计每个造价8万元；配备1个精细化处理室，约80平米，预计30万元，共计160万。
2.为养殖小区配套宽4.5米道路，长1.5公里的道路，投资79万元。</t>
  </si>
  <si>
    <t>(一）产业链链接
全乡木亚格杏种植面积稳固在1万亩，亩产680公斤，鲜杏总产量在5000吨以上，均价10元/公斤；在广州市珠海区的大力援助下建立天然晾晒场3万平方米，晾晒杏干产出560吨，市场均价在35元/公斤，杏干销售大约在2296万元，带动1514户6398人增收，人均纯收入7815元以上；在发展木亚格杏产业，以科技赋能，提高晾晒效率，达到卫生晾晒要求，当前天然晾晒会受到自然环境和天气的影响，而且杏干优等率较低平均在50%左右，但是通过晾晒棚，不断不用担心因为天气原因带来的影响，还可以提高杏干的优等率可达80%以上，可以提高杏干价格50元左右，达到均价80元。目前木亚格杏已获得全国名特优新农产品称号和绿色有机认证标识，还有北上广深等大城市作为后盾支撑，当前好杏干已经供不应求。预计依靠杏产业还能实现人均持续增收目标。
（二）效益分析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技术工开发岗位，帮助群众就业。
（三）联农带农效益。不断提升人居环境整治，同时增加村集体收入，提升农民生活幸福感。预计可带动零散就业180人，受益农户900余人，受益群众满意度达到96%以上，方便全乡群众的出行。</t>
  </si>
  <si>
    <t>铁日木乡防渗渠建设项目</t>
  </si>
  <si>
    <t>小型农田水利设施建设</t>
  </si>
  <si>
    <t>铁日木乡2村</t>
  </si>
  <si>
    <t>总投资：400万元
建设内容：为铁日木乡2村修建防渗渠4公里，其中1公里设计流量0.3-1立方米每秒，3公里设计流量为0.1-0.3立方米每秒，并配套附属设施。</t>
  </si>
  <si>
    <t>社会效益：项目实施后提高项目区灌溉水利用率及灌水渠道工作效率，节约了水资源，同时还有巨大的经济效益，提高农作物单产，促进农业增收，项目受益脱贫巩固人口满意度预计能达到95%以上，项目（工程）验收合格率100%，受益脱贫人口数1500人。</t>
  </si>
  <si>
    <t>sfx2024-043</t>
  </si>
  <si>
    <r>
      <rPr>
        <sz val="12"/>
        <rFont val="仿宋"/>
        <charset val="134"/>
      </rPr>
      <t>总投资：427.6万元
建设内容：新建污水排水管网8公里（规格：DN200-400HDPE双壁波纹管）及小型污水处理设备（规格：日处理能力15-90m</t>
    </r>
    <r>
      <rPr>
        <sz val="12"/>
        <rFont val="宋体"/>
        <charset val="134"/>
      </rPr>
      <t>³</t>
    </r>
    <r>
      <rPr>
        <sz val="12"/>
        <rFont val="仿宋"/>
        <charset val="134"/>
      </rPr>
      <t>/d），覆盖236户，投资377.6万元；配套抽渣车、管道疏通清洗车和小型管道疏通器，水电维修设备等，投资50万元，总投资427.6万元。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</si>
  <si>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236户农户，受益群众满意度达到95%以上。</t>
  </si>
  <si>
    <t>sfx2024-056</t>
  </si>
  <si>
    <t>铁日木乡1村示范村道路建设项目
（地区示范村）</t>
  </si>
  <si>
    <t>示范村道路建设</t>
  </si>
  <si>
    <t>总投资：499万元
建设内容：为铁日木乡1村新建道路4公里、铺设路沿石，涵洞等附属设施，投资320万，对4.2公里道路进行巩固提升及配套附属设施，投入179万元，合计499万元。</t>
  </si>
  <si>
    <t>项目实施后能够促进农村经济发展，明显改善村民出行条件，方便出行，提升道路安全性，降低交通事故的产生，提高群众生活质量，同时带动短期就业，增加家庭收入。</t>
  </si>
  <si>
    <t>sfx2024-028</t>
  </si>
  <si>
    <t>布拉克苏乡1村、2村、3村、7村、8村、9村、10村、16村</t>
  </si>
  <si>
    <t>总投资：410.35万元
建设内容：对布拉克苏乡1村、2村、3村、7村、8村、9村、10村、16村，现有73.47公里排碱渠进行清淤，总投资367.35万元。配套43个函管桥，总投资43万元。总投资410.35万元。</t>
  </si>
  <si>
    <t>项目的建设可以保证灌溉排水工程安全运行，提升排水保证率，减少土壤次生盐碱化，对完善灌区灌排水系统，对灌区次生盐碱化治理有着重要作用，对实现布拉克苏乡8个村增产、增量有着积极的作用，促进从事种植业的农户增收，同时脱贫群众满意度达到95%以上。</t>
  </si>
  <si>
    <t>布拉克苏乡小型污水管网建设项目（地区示范村）</t>
  </si>
  <si>
    <t>布拉克苏乡6村</t>
  </si>
  <si>
    <r>
      <rPr>
        <sz val="12"/>
        <rFont val="仿宋"/>
        <charset val="134"/>
      </rPr>
      <t>总投资：1050万元
建设内容：新建污水排水管网10公里（规格：DN200-400HDPE双壁波纹管）及小型污水处理设备（规格：日处理能力15-90m</t>
    </r>
    <r>
      <rPr>
        <sz val="12"/>
        <rFont val="宋体"/>
        <charset val="134"/>
      </rPr>
      <t>³</t>
    </r>
    <r>
      <rPr>
        <sz val="12"/>
        <rFont val="仿宋"/>
        <charset val="134"/>
      </rPr>
      <t>/d），覆盖625户，投资1000万元；配套抽渣车、管道疏通清洗车和小型管道疏通器，水电维修设备等，投资50万元，总投资1050万元。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</si>
  <si>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625户农户，受益群众满意度达到95%以上。</t>
  </si>
  <si>
    <t>总投资：278.64万元
建设内容：为布拉克苏乡、塔什米里克乡、吾库萨克镇、乌帕尔镇4个乡镇41个村脱贫户及监测帮扶对象实施煤改电3096户，每户补助900元，共计278.64万元。</t>
  </si>
  <si>
    <t>因地制宜在农村推进煤改电工程，为4个乡镇41个村的脱贫户及监测帮扶对象实施煤改电3096户，降低农村居民供暖成本，改善农村居民供暖条件，增加农村居民获得感，进一步改善通过节能减排改善生态环境。</t>
  </si>
  <si>
    <t>布拉克苏乡人民政府
塔什米里克乡人民政府
吾库萨克镇人民政府
乌帕尔镇人民政府</t>
  </si>
  <si>
    <t>阿布都热合曼·买海提
阿布都艾尼江·雅森
米尔班姑力·依米提
阿不都克比·毛拉</t>
  </si>
  <si>
    <t>sfx2024-81</t>
  </si>
  <si>
    <t>其他</t>
  </si>
  <si>
    <t>总投资：42万元
建设内容：持续拟对全县防返贫监测系统中的监测帮扶家庭购买发放低氟茶12000公斤，每户2公斤，每公斤补助35元。</t>
  </si>
  <si>
    <t>按照国家民委和自治区相关文件要求及少数民族资金支持的方向，该项目的实施切实把推广低氟边销茶，倡导“健康饮茶送茶入户”工作作为重要的民生实事办好办实、落细落准。引导群众提高对饮茶型地氟病的防治意识，让“低氟茶才是健康茶”“喝茶就喝低氟茶”等观念深入人心。确保困难群众喝得起、喝得到低氟边销茶。确保中央政策实惠落到困难群众头上。</t>
  </si>
  <si>
    <t>sfx2024-016</t>
  </si>
  <si>
    <t>疏附县托克扎克镇2024年地区级示范（2）村建设项目</t>
  </si>
  <si>
    <t>托克扎克镇2村</t>
  </si>
  <si>
    <t>总投资：1200万元
建设内容：1.新建15座温室大棚、配套滴灌及相关附属设施，计划投资700万元；
2.对314国道旁200亩桃园、150亩葡萄园进行提质增效，配套基础设施等，计划投资500万元。
项目建成后由本村种植蔬菜的农户进行租赁使用，已每座温室大棚的资产价值进行租金收取，租金按照相关要求进行分红。2、项目建成后由村委会统一进行运营，产生效益租金按照相关要求进行分红。</t>
  </si>
  <si>
    <t>(一）产业链链接
一是经对接疆南农批蔬菜销售情况分析，一市两县农批市场蔬菜年交易量约为100万吨，其中：本地供应和销售量约为50万吨（夏季40万吨，冬季10万吨），外地调入蔬菜量约为50万吨（夏季10万吨，冬季40万吨）。累计建设15座温室（约为20亩1.332万平方米），按照每座棚全年种植3季，全年预计生产12吨，15座温室预计可填补本地180吨蔬菜空缺。
二是托克扎克镇属城乡结合乡镇，且2村属县城城郊村，其200亩桃园、150亩葡萄园成熟后可直接就近销售，完善果园基础设施配套，可进一步增加产量、增加效益。
（二）效益分析
1.项目建成后按每座大棚每年可产出蔬菜12000公斤，按每公斤平均2元计算，年产值2.4万元，去除成本年纯收入可达1.9万元，15座大棚的年产总值纯利润在28.5万左右。项目建成后由本村种植蔬菜的农户进行租赁使用，以每座温室大棚的资产价值进行租金收取，预计每座温室大棚的租金在1万元到1.5万元之间，由租赁使用农户直接向村委会缴纳，预计收益总金额在15万元，由村委会对收益金额进行分配使用。种植出来的蔬菜由农户运往疆南农批进行统一出售，部分用来在周边村落进行销售。通过蔬菜大棚建设，可加快种植业结构调整，促进城郊型和城镇园区特色农业的又快又好发展，为指导和引导全镇乃至全县 设施农业的建设和发展发挥良好的示范和带动效应，社会效益十分显著。
2.该项目首先对现有桃园和葡萄园进行基础设施配套，主要是用于增加灌溉系统和道路基础设施；道路基础设施建设可更方便成熟果品的采摘及运输；灌溉系统的增加可保证桃园和葡萄园的用水需求更加便利。其次是对已过盛果期的桃树通过嫁接的方式进行提质增效，现有桃园每年年产量在2.5-3.5吨左右，提质增效后，桃园年产量可达到4.5-5.5吨左右，通过产量增加来提高农户收入；对葡萄园进行提质增效，通过提质增效改变原有葡萄园中葡萄品类，增加经济效益。项目建成后由村委会统一进行管理，预计每年可产10万元的经济效益，除去生产成本等因素，纯经营收入大约在7.5万元左右，产生经济效益按照相关要求进行分红；预计带动就业5-7人，人均增收1.5万元.</t>
  </si>
  <si>
    <t>托克扎克镇小型污水管网建设项目（地区示范村）</t>
  </si>
  <si>
    <r>
      <rPr>
        <sz val="12"/>
        <rFont val="仿宋"/>
        <charset val="134"/>
      </rPr>
      <t>总投资：768.4万元
建设内容：新建污水排水管网10公里（规格：DN200-400HDPE双壁波纹管）及小型污水处理设备（规格：日处理能力15-90m</t>
    </r>
    <r>
      <rPr>
        <sz val="12"/>
        <rFont val="宋体"/>
        <charset val="134"/>
      </rPr>
      <t>³</t>
    </r>
    <r>
      <rPr>
        <sz val="12"/>
        <rFont val="仿宋"/>
        <charset val="134"/>
      </rPr>
      <t>/d），覆盖449户，投资718.4万元；配套抽渣车、管道疏通清洗车和小型管道疏通器，水电维修设备等，投资50万元，总投资768.4万元。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</si>
  <si>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449户农户，受益群众满意度达到95%以上。</t>
  </si>
  <si>
    <t>sfx2024-053</t>
  </si>
  <si>
    <t>疏附县托克扎克镇2村道路巩固提升项目
（地区示范村）</t>
  </si>
  <si>
    <t>总投资：500万元
建设内容：对2村不少于4公里道路进行扩建、约3公里道路进行提升改造、新建1公里U型渠及配套相关附属设施设备，计划投资500万元。</t>
  </si>
  <si>
    <t>社会效益：不断改善人居环境整治，提升道路安全性能，改善群众生活居住环境，增加农民生活幸福感。项目实施时预计可带动临时就业人数不少于200人，受益农户1000余人，受益群众满意度达到95%以上。</t>
  </si>
  <si>
    <t>疏附县站敏乡开心果标准化特色林果种植建设项目（一期）</t>
  </si>
  <si>
    <t>站敏乡3村、8村、17村、19村</t>
  </si>
  <si>
    <t>总投资：3652.5万元。                                                                
建设内容：依托疏附县是全国唯一的开心果种植基地，利用独特地理优势，积极打造5000亩开心果种植基地，通过流转已脱贫户土地、村内集体土地，规模化进行开心果种植，1、按照每亩45株标准采购2年生苗木（5株雄株、40株雌株），每株苗木40元，并进行株距、行距3m*5m种植，苗木采购投入900万元；接芽330000个，每个含嫁接5元，计165万元。2、对需种植地块进行土地平整、铺设滴灌、水泵、蓄水池、变频器、电力设施等，在定植垄上中央确点，挖栽植穴（规格为深80厘米，直径80厘米）每亩投入约3000元；投入资金1500万元；购买有机肥2250吨、复合肥50吨、微生物肥225吨、水溶肥225吨，农药（多种）5吨，计划1087.5万元，合计投资3652.5万元。项目实施后，资产移交到3村、8村、17村、19村，前三年为管护期，适当降低租赁运营费用。后期运营租赁收入不低于项目投资银行利率，该项目至少带动50名群众就业。</t>
  </si>
  <si>
    <t>(一）产业链链接
近年来我国开心果需求量也呈现高速增长的态势，但由于国内开心果产量不足，需大量进口满足需求。随着中国市场消费升级和人们对健康重视度的增强，中国开心果进口量不断攀升。根据数据，2022年我国开心果进口量为4.37万吨，出口量为0.25万吨。新疆喀什地区因其干旱的气候、光照强烈，降水稀少及独特的土壤，是国内唯一能够种植开心果的地方。受种植地区限制，我国开心果无法大面积种植，导致收获面积及产量较少。目前市场常见流通的多为干果方式，该项目完工后，计划主要通过高端鲜果方式进行流通，较干果每公斤增值60元，据统计我县开心果共计3400亩，其中天一盛禾累计在疏附县种植3000亩开心果(其中300亩在盛果期），年均鲜果流通20吨，收益360万元（毛利润）。
（二）效益分析
1、企业运营收益情况。该项目以种植2年生苗木，建成后预计第四年挂果，随着种植面积增大，鲜果价格可能略有下降，按照鲜果计算每亩产量约40公斤，每公斤100元，每亩毛利润收入4000元，纯收入可达到2500元。第九年达到盛果期，每亩600公斤，每公斤100元，毛利润60000元，纯收入57500元每亩，盛果期可持续56年左右，具有稳定的长效效益。
2、村集体收益。项目完工，资产移交到3村、8村、11村、17村、19村，目前已初步与天一盛禾达成运营协议，以租赁方式进行运营，前三年为管护期，建立长效运营机制，适当降低租赁运营费用。该项目第四年起每年租金为180万元（不含土地流转费用）。村集体受益按照租金的30%，达到54万元，已脱贫户、监测户可通过村内设岗、分红受益126万元。
（三）联农带农效益。
通过项目实施，优先雇佣本地农民，项目实施过程中预计能够解决长期用工50人，月均3000元，解决零散工1000人，月均2500元，项目工期内累计可增收265万元，人均0.25万元。项目完工后，预计聘请50人长期稳定工人，月均2500元，累计年收入150万元，人均30000元；盛果期预计聘请临时工5000人，日均100元（预计采果期10天），累计收入500万元，人均1000元。
（四）项目市场分析
目前国内常规市场未流通鲜果开心果，鲜果销售主要以一线城市高档餐厅、高消费群体等为主要销售对象，项目建成后预计年均增产3吨，市场前景广阔。
（五）项目经营主体情况
1、经营主体基本情况。项目经营主体为新疆天一盛禾现代农业发展有限公司，是一家专业从事现代农业产业化的公司，专注开心果产业发展20余年。2011年8月注册落户疏附县，注册资金4760万元；公司类型：有限责任公司。近十年来，天一盛禾共计投入现金6500万元，累计解决当地少数民族农民就近就业约150000人次；增加农民收入约1500万元；并且建立了一个中心，四个样板（基地），目前已经初具规模，为开心果产业化发展奠定了良好的基础。
2、生产运营方式。项目建设形成的固定资产，属于村集体所有，通过租赁的方式交由运营方运营，由运营方具体负责种植、管理和销售。村集体收益将按照资产价格的4.92 %（不含土地流转费）的比例收取租赁费用。</t>
  </si>
  <si>
    <t>sfx2024-009</t>
  </si>
  <si>
    <t>总投资：780万元
建设内容：每座大棚投入4万元。对现有195座日光温室进行墙体加厚，对大棚上下风口改造，膜调整，卷帘机调整，电线路改造，对大棚采取防渗等措施，提高保温效果，配套水肥一体机提升生产效益。
项目实施后，资产归村集体所有，收益方式为引进企业承包经营缴纳租金，已与种植大户郭贵民达成租赁协议，并缴纳定金40万元，每年租金增加预计19.5万元。</t>
  </si>
  <si>
    <t>1、企业运营收益情况。目前，该195座温室因破损、保温条件较差等情况只能种植2季，且产量低下；完成改造后能够实现全年种植3季，每座大棚增产4000公斤，195座大棚累计增产780吨。
2、村集体收益。项目实施后，资产归村集体所有，收益方式为引进企业承包经营缴纳租金或签订合作协议进行经营分红等，已与种植大户郭贵民达成租赁协议，并缴纳定金40万元，通过项目实施，租金增加预计19.5万元（在原有租金基础上每座租赁费提升1000元），村集体收入5.85万元，已脱贫户、监测户可通过村内设岗、分红受益13.65万元。
（三）联农带农效益
通过项目实施，优先雇佣本地农民，项目实施过程中预计能够解决长期用工20人，月均5400元，解决零散工20人，月均2000元，项目工期内累计可增收14.8万元，人均    0.37万元。项目完工后，预计聘请100人长期稳定就业，月均2000元，累计年收入240万元，人均2.4万元；采摘期预计聘请临时工50人，日均100元（预计采摘期50天），累计收入25万元，人均0.5万元。
（四）项目经营主体情况
1、经营主体基本情况。种植大户郭贵民承租，已签订租赁合同，并缴纳定金40万元。主要种植辣椒、西红柿、葫芦瓜、育苗等。
2、生产运营方式。项目建设形成的固定资产，属于村集体所有，通过租赁的方式交由运营方运营，由运营方具体负责种植、管理和销售。村集体收益将按照资产价格的2.5%的比例收取租赁费用。</t>
  </si>
  <si>
    <t>sfx2024-010</t>
  </si>
  <si>
    <t>总投资：3000万元
建设内容：新建规格12*170米温室大棚30座（包含道路、水电暖及设施农业智能控制系统，搭建智能化农业管理系统，配套智能水肥、一体化系统、智能高压喷雾打药系统、监控系统、环控系统等）。
项目实施后，资产移交到3村，进行出租，已与喀什裕名商贸有限公司达成租赁协议，每年租金预计180万元，租赁费用将于脱贫户、监测户设岗、分红及村内公益事业建设，并带动当地就业群众。</t>
  </si>
  <si>
    <t>(一）产业链链接
经对接疆南农批蔬菜销售情况分析，一市两县农批市场蔬菜年交易量约为100万吨，其中：本地供应和销售量约为50万吨（夏季40万吨，冬季10万吨），外地调入蔬菜量约为50万吨（夏季10万吨，冬季40万吨）。累计建设30座温室（约为91.89亩6.12万平方米），按照每座棚全年种植3季，全年预计生产500吨，30座温室预计可填补本地500吨蔬菜空缺。
（二）效益分析
1、企业运营收益情况。计划新建日光温室30座，总建筑面积61200平方米，每座2040平方米，日光温室内计划种植经济价值较高的西瓜、甜瓜、花卉、草莓、水果黄瓜等作物，依据疏附县温室大棚整体运营情况，预计项目运营后第一年产值将达到1000万元，以后会逐年增加，除去生产成本、温室租赁费、管理费用、销售费用和其他成本等约400万元，当年度收益可达到600万元。
2、村集体收益。每座日光温室资产价值约100万元，每座温室将按照6%（或者不低于银行同期利率）的比例收取租赁费用，每座温室约6万元，30座温室可获得180万元租金收益。
（三）联农带农效益
通过项目实施，优先雇佣本地农民，项目实施过程中预计能够解决长期用工30人，月均5400元，解决零散工10人，月均5000元，项目工期内累计可增收42.2万元，工期为2个月，人均1.06万元。项目完工后，预计聘请45人长期稳定就业，月均2500元，年累计收入135万元，人均 11.25万元；盛果期预计聘请临时工60人，日均100元（预计采果期合计90天，根据种植品种确定，一年三季采摘），累计收入54万元，人均0.9万元。
（四）项目市场分析
1、目前喀什地区加大秋冬设施蔬菜生产力度，全地区种植秋延迟及越冬蔬菜3.5万座，2.8万亩，主要种植茄果类、叶菜类、全地区冬储类蔬菜种植面积达到27.6万亩，每年通过保鲜库、菜窖等收储蔬菜21.4万吨，除了满足本地蔬菜冬春季节需求以外，部分蔬菜销往乌鲁木齐和内地，市场前景良好。
2、随着疏附县经济的发展和人民生活水平的不断提高，广大农户对新鲜蔬菜的需求量越来越大，改变了吃肉多，吃菜少的习惯，这也使得蔬菜需求量不断增长，市场在不断扩大。
3、依托疆南农副产品批发市场，可以对产出的蔬菜进行收购和销售。
（五）项目经营主体情况
1、经营主体基本情况。喀什裕名腾商贸限公司，注册资本为300万元人民币；成立日期：2019年3月8日，喀什裕名腾商贸限公司是以蔬菜苗培育、花苗培育、蔬菜种植、蔬菜销售、苗木培育、苗木销售为一体的新型企业。
    2、生产运营方式。项目建设形成的固定资产，属于村集体所有，通过租赁的方式交由运营方运营，由运营方具体负责种植、管理和销售。村集体收益将按照资产价格的6%（或者不低于银行同期利率）的比例收取租赁费用。</t>
  </si>
  <si>
    <t>总投资：1250万元
建设内容：按照市场价2500元每平方（含通水、通电、供暖、污水管网、消防、化粪池、变压器等附属设施）在8村6组连片新建约5000平方米商铺。
项目实施后，资产移交到8村，进行商铺出租，已与97户达成初步协议，每平方米租金约定120元，预计年租金达到60万元。租赁费用将于脱贫户、监测户分红及村内公益事业建设，并带动当地就业群众85人。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</si>
  <si>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加强乡镇商业体系建设，对促进农村消费、构建新发展格局具有重要意义。借助区位优势，有助于积极推动农产品流通方式，降低流通损耗，提高流通效率。项目选址用地位于乡中心对面，占地约34.28亩，该地块区位优势明显，多家投资者具有投资意向，但因土地性质复杂，如投资者建成商铺，无法确权。其中科教文卫用地20.6亩，占比60.09%；农村宅基地8.12亩，占比23.69%，机关团体新闻出版用地5.56亩，占比16.22%。
（二）效益分析
村集体收益。项目完工后，资产移交到8村，进行商铺出租，目前已与97户达成初步协议，每平方米租金约定120元，预计年租金达到60万元（后期根据市场发展情况，动态调整租金）。租赁费用将于脱贫户、监测户分红及村内公益事业建设，并带动当地群众就业，受益年限不少于40年。
（三）联农带农效益
通过项目实施，优先雇佣本地农民，项目实施过程中预计能够解决长期用工60人，月均10000元，解决零散工40人，月均7000元，项目工期内（两个月）累计可增收176万元，人均1.76万元。项目完工后，预计新增22人长期稳定就业，月均4000元，年累计收入105.6万元，人均4000元。</t>
  </si>
  <si>
    <t>站敏乡生猪养殖小区项目（自治区示范村）</t>
  </si>
  <si>
    <t>总投资：2200万元
建设内容：将原老四中、食品工厂养殖区整体搬迁，按0.5万头生猪养殖，新建3000平方米高标准养猪育肥圈舍，1250平方米保育舍；哺乳母猪舍750平方米，空怀母猪圈舍和怀胎母猪圈舍800平方米，公猪圈舍100平方米，库房750平方米（8座）、饲料加工间400平方米（8座），400平方米配套功能用房，无害化处理间30平方米，兽医用房30平方米一座，消防设施，新建固粪晾晒场、锅炉房、洗消站、设备间、消防设施、附属设施、沼气池通水通电，综合布置管网、粪污水，将畜禽粪污综合收集处理及资源化再利用。并配备料线、栏体、环控系统、热交换系统、水泥漏粪板；附属、饮水系统、洗消中心、无害化处理、污水处理。
项目实施过程中积极吸纳带动当地群众就业，预计60人，从而增加群众收入。产权归属到村、实施联农帮农机制，带动至少已脱贫户10人就业。</t>
  </si>
  <si>
    <t>（一）产业链链接
近几年，全国生猪标准化规模养殖场、小区发展速度很快，但是，还存在着养殖规模、基本设施和设备配套、种猪质量、饲料品质、饲养管理水平、科技含量、生产效率、病死猪、粪污无害化处理及环境保护等亟待解决和提高的问题，养殖企业很难获取养猪的最大利润，制约了规模化、标准化的形成。标准化规模化生猪养殖小区建设项目是选用具有优良种猪、使用标准化养猪圈舍和设备、应用标准化的生产管理技术和卫生防疫体系、进行标准化商品猪生产，从而实现养猪生产的现代化、科学化、节约化、环保化。提高商品猪生产效率、降低生产成本。项目实施是适应新疆生猪市场发展趋势的需要，能够为新疆提供大量优良商品猪，也是生猪产业发展急需的科研计划项目。目前，喀什地区年销售6万头，项目建成后主要面向喀什地区消费市场。
（二）效益分析
村集体收益。项目完工后，资产移交到8村，进行出租，与周边养殖大户8户达成出租意向，预计年租金达到20万元（后期根据市场发展情况，动态调整租金）。租赁费用将于脱贫户、监测户分红及村内公益事业建设，并带动当地就业群众10人，受益年限不少于30年。
（三）联农带农效益
通过项目实施，优先雇佣本地农民，项目实施过程中预计能够解决长期用工30人，月均8000元，解决零散工30人，月均7000元，项目工期内（两个月）累计可增收90万元，人均1.5万元。项目完工后，预计新增10人长期稳定就业，月均4000元，年累计收入48万元，人均4.8万元。</t>
  </si>
  <si>
    <t>疏附县站敏乡（9）村商贸市场建设项目(地区示范村）</t>
  </si>
  <si>
    <t>站敏乡9村</t>
  </si>
  <si>
    <t>总投资：450万元
建设内容：计划投资450万元，按照市场价2500元每平方（含通水、通电、供暖、污水管网、消防、化粪池、变压器等附属设施）在乡巴扎新建约1800平方米商铺，方便群众日常生活。
项目实施后，资产移交到9村，进行商铺出租，已与25户达成协议，每平方米租金约定120元，预计年租金达到21.6万元。租赁费用将于脱贫户、监测户分红及村内公益事业建设，并带动当地就业群众30人。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</si>
  <si>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9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</si>
  <si>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t>疏附县站敏乡（18）村商铺建设项目(地区示范村）</t>
  </si>
  <si>
    <t>总投资：450万元
建设内容：计划投资560万元，按照市场价2500元每平方（含通水、通电、供暖、污水管网、消防、化粪池、变压器等附属设施）在乡巴扎新建约1800平方米商铺，方便群众日常生活。
项目实施后，资产移交到18村，进行商铺出租，已与29户达成协议，每平方米租金约定120元，预计年租金达到19.2万元。租赁费用将于脱贫户、监测户分红及村内公益事业建设，并带动当地就业群众30人。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</si>
  <si>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18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</si>
  <si>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t>sfx2024-026</t>
  </si>
  <si>
    <r>
      <rPr>
        <sz val="12"/>
        <rFont val="仿宋"/>
        <charset val="134"/>
      </rPr>
      <t>项目总投资：120万元
建设内容：建设防渗渠约1.2公里，建设流量0.3-0.8m</t>
    </r>
    <r>
      <rPr>
        <sz val="12"/>
        <rFont val="宋体"/>
        <charset val="134"/>
      </rPr>
      <t>³</t>
    </r>
    <r>
      <rPr>
        <sz val="12"/>
        <rFont val="仿宋"/>
        <charset val="134"/>
      </rPr>
      <t>/s防渗渠共并配套水闸10座、农桥10座等附属设施。</t>
    </r>
  </si>
  <si>
    <t>提升农业节水在经济社会发展和生态保护中的重要地位，是推动经济增长方式转变、建设节约型社会的关键所在，社会效益：项目实施后提高项目区灌溉水利用率及灌水渠道工作效率，节约了水资源，同时还有巨大的经济效益，提高农作物单产，促进农业增收</t>
  </si>
  <si>
    <t>疏附县站敏乡牛养殖小区配套设施建设项目</t>
  </si>
  <si>
    <t>配套设施项目</t>
  </si>
  <si>
    <t>站敏乡20村</t>
  </si>
  <si>
    <t>总投资：100万元；                                     
建设内容：对站敏乡已建成的养殖小区配套相关完善基础设施，其中包括配套200KVA变压器2座、配电柜2套及相关配套设施；为养殖小区安装水管约2公里，增压泵2个及其他附属；为养殖小区配套宽4米，长约1500米沙砾通达路，资产移交到站敏乡20村。（2021年示范村建设产业项目）</t>
  </si>
  <si>
    <t>（一）产业链链接
通过项目实施，配套建设养殖区道路、供电、供水等基础设施，有助于建设高标准养殖小区，实现牲畜饲养高效便利，存栏可提升达到600头（育肥）。  
（二）效益分析
村集体收益。项目完工后，资产移交到20村，可提高租金，预计年租金可从原先2.6万元达到4.1万元（后期根据市场发展情况，动态调整租金）。租赁费用将于脱贫户、监测户分红及村内公益事业建设，并带动当地就业群众2人，受益年限不少于30年。</t>
  </si>
  <si>
    <t>疏附县村庄规划编制项目（第三批）</t>
  </si>
  <si>
    <t>村庄规划</t>
  </si>
  <si>
    <t>总投资：702万元
建设内容：完成39个村村庄规划编制工作，包括图册、文本、数据库和附件。</t>
  </si>
  <si>
    <t>为疏附县各村进一步发展，足额保障建设用地，结合实际为剩余的39个村编制多规合一的村庄规划，预计可使用不低于十年，脱贫群众满意度不低于95%。</t>
  </si>
  <si>
    <t>自然资源局</t>
  </si>
  <si>
    <t>苏建新</t>
  </si>
  <si>
    <t>疏附县城东区污水处理厂工程（二期）</t>
  </si>
  <si>
    <t>吾库萨克镇</t>
  </si>
  <si>
    <t>总投资：9800万元
建设内容：新建处理规模2.0万立方米/日污水处理厂1座，主要包括粗格栅、细格栅、氧化沟、二沉池、风机房、锅炉房、脱泥间等建构筑物及配套附属设施设备。</t>
  </si>
  <si>
    <t>社会效益：极大改善污水处理条件。进一步完善污水管网建设，解决污水处理问题，尤其是解决周边托克扎克镇、吾库萨克镇、萨依巴格乡、站敏乡纳入主管网后的污水处理运营能力，促进经济社会的可持续发展，人居环境持续改善。</t>
  </si>
  <si>
    <t>米尔阿迪力·麦麦提艾力</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</si>
  <si>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同时解决乡政府驻地附近的污水处理，推动打造了生态宜居的农村居住环境，覆盖不少于1500户农户，受益群众满意度达到95%以上。</t>
  </si>
  <si>
    <t>站敏乡小型污水管网建设项目
（地区示范村）</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</si>
  <si>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252户农户，受益群众满意度达到95%以上。</t>
  </si>
  <si>
    <t>疏附县站敏乡（3）村道路提升项目（自治区示范建设项目）</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</si>
  <si>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1900余人，受益群众满意度达到95%以上。</t>
  </si>
  <si>
    <t>疏附县站敏（8）村道路提升项目
（自治区示范村建设）</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</si>
  <si>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2000余人，受益群众满意度达到95%以上。</t>
  </si>
  <si>
    <t>sfx2024-051</t>
  </si>
  <si>
    <t>疏附县站敏乡（9）村村组道路提升项目（地区示范村）</t>
  </si>
  <si>
    <t>总投资：558万元
建设内容：1.在站敏乡9村道路提升约14公里，新建道路1.2公里，包括对路面修复、硬化、拓宽及相关附属配套等。2、新建村组道路扩宽，对约7公里村组道路巩固提升，包括对路面修复、硬化、拓宽及相关附属配套等。</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</si>
  <si>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50人，受益农户2390人，受益群众满意度达到95%以上。</t>
  </si>
  <si>
    <t>sfx2024-052</t>
  </si>
  <si>
    <t>疏附县站敏乡（18）村村组道路提升项目（地区示范村）</t>
  </si>
  <si>
    <t>总投资：304万元
建设内容：在站敏乡18村道路提升约16公里，新建道路约1.6公里，包括对路面修复、硬化、拓宽及相关附属配套等。</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</si>
  <si>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45人，受益农户979余人，受益群众满意度达到95%以上。</t>
  </si>
  <si>
    <t>疏附县农村生活垃圾治理项目</t>
  </si>
  <si>
    <t>农村垃圾治理</t>
  </si>
  <si>
    <t>总投资：3000万元    
建设内容：为疏附县乡村生活垃圾收集、转运和处理配套设施的建设及采购。为疏附县乌帕尔镇、塔什米力克乡、布拉克苏乡、木什乡等4个乡镇新建4个垃圾压缩站及配套设施，疏附县10个乡镇采购垃圾转运压缩车10辆、扫路机10辆、垃圾船500个、封闭式垃圾房130个，洒水车2辆，道路清扫车2辆，垃圾填埋使用31吨的自卸车1辆、18吨的自卸车2辆，垃圾填埋使用的挖掘机1辆、装载机1辆，吸污车2辆，电动垃圾清运车60辆。</t>
  </si>
  <si>
    <t>生态效益：乌帕尔镇、塔什米力克乡、布拉克苏乡、木什乡4个乡镇地处偏远，垃圾清运难度大，为进一步整治人居环境，解决农村脏乱差问题，有效缓解环境污染问题。</t>
  </si>
  <si>
    <t>城管大队</t>
  </si>
  <si>
    <t>周善灯</t>
  </si>
  <si>
    <t>sfx2024-005</t>
  </si>
  <si>
    <t>总投资：500万元
建设内容：在塔什米里克乡1村扩建木亚格杏树基地1000亩左右，开沟、填土、土地平整、购买杏树苗木等每亩投入5000元，投入资金500万元；配套滴灌、沉沙池等，每亩投入1500元，投入资金150万元；建设防风林、安装防护网等，投入资金200万元。</t>
  </si>
  <si>
    <t>(一）产业链链接
2000年疏附县被农业部授予中国木亚格杏之乡，2006年通过国家有机食品认证，2021年4月，木亚格杏又被农业农村部确立为“2021年第一批农产品地理标志登记产品”。木亚格杏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
木亚格杏树经济寿命预计为40-50年，项目建成后第四年开始挂果，预计每亩35棵杏树，每颗每年产量预计为15-30公斤，每亩预计年产量为0.525-1.05吨，预计平均每公斤价格为25元，每亩年收入预计为1.31-2.63万元，1000亩杏树预计每年毛收入至少为1310万元，净收入达935.71万元。
（三）联农带农效益。通过项目实施，优先雇佣本地农民，项目实施过程中预计能够解决零散工50人，月均工资3000元，项目工期内累计可增收60万元，人均1.2万元。项目建成后预计可提供稳定就业岗位50个，月工资预计2000元，预计每年发放工资120万元，人均增收2.4万元。
（四）项目市场分析
目前木亚格杏线下市场流通预计为2.4万吨，线上流通预计为0.27万吨，均出现供不应求状态，项目建成后年均增产525-1050吨，增加收入525-1050万元。
（五）项目经营主体情况
项目建成后，资产量化到村，由1村负责管理，通过同国有公司合作运营，雇佣管理人员、工人方式运营，预计每年经营性支出为150万元（120万人员工资、30万提质增效），由国有公司负责支付。1村获得的收益，30%用于壮大村集体、计划剩余收益的70%用于脱贫户及监测户分红。</t>
  </si>
  <si>
    <t>sfx2024-055</t>
  </si>
  <si>
    <t>塔什米里克乡1村示范村道路巩固提升改造项目</t>
  </si>
  <si>
    <t>总投资：500万元     
建设内容：对塔什米里克乡1村不少于15公里村组道路进行巩固提升改造，包括路面拓宽、填土、路面修复以及配套附属设施等，投入资金500万元。</t>
  </si>
  <si>
    <t>1.进一步完善道路交通设施，提供良好的道路交通条件。
2.大大改善道路交通安全现状，保护群众人身安全，减少各类道路交通事故。</t>
  </si>
  <si>
    <t>疏附县木什乡（7）村发展农村集体经济项目(地区示范村）</t>
  </si>
  <si>
    <t>木什乡7村</t>
  </si>
  <si>
    <t>总投资：600万元   
建设内容：在木什乡7村建设两层商铺，面积1400平米以上，并配套用电、供水、排水等附属设施。
资产归村集体所有，租赁费用于增加村集体收入，也可帮助困难户。</t>
  </si>
  <si>
    <t>(一）产业链链接
一是该建设地点原有17座商铺，由于紧挨路边，造成道路阻塞，经常发生交通事故，于2022年6月已全部拆除，目前对商铺有非常大的需求。二是依托本村跳蚤市场，周二巴扎天，人员流动大，通过发展地摊经济，商铺建设，推动了本村市场贸易产业的流通，完善农村商业设施，激发了群众干事创业的信心，发展经营，提高家庭收入，商铺的建设可增加村集体收入，增加就业岗位，满足周边群众的日常需求，所以项目的建设是非常必要的。
（二）效益分析
一是项目建成后，资产归村集体所有，由村集体进行运营、维护和管理，收益来源为商铺租赁费，按照周边商铺市场价测算，每平方可收取租金10元/月左右，一年可增加村集体收入16.8万元左右；二是通过将租赁费不少于50%比例进行资产分红帮助特困户，用于设立公益性岗位，解决无法外出就业人员不少于10人；
（三）联农带农效益。
三是项目建成后，通过将商铺租赁给企业或者个人，一间商铺预计一年盈利5000元左右，所有店铺可为租赁者创收7万元左右，租赁者可解决就业岗位3人以上，每月人均工资2000元以上，每年工资收入可达1万元以上；四是项目实施期间，也可增加临时性就业岗位不少于10人就近进行临时性务工，增加本地群众的收入。</t>
  </si>
  <si>
    <t>sfx2024-054</t>
  </si>
  <si>
    <t>木什乡7村道路巩固提升项目
（地区示范村）</t>
  </si>
  <si>
    <t>总投资：500万元     
建设内容：对木什乡7村18公里的道路进行巩固提升，详细情况为：修建道路2km，对10km破损道路进行小修养护，对3km主干道路提升改造，对3km主干道路涉及的桥涵进行维修、改造；对主干道路及其他相关附属设施进行完善。</t>
  </si>
  <si>
    <t>sfx2024-79</t>
  </si>
  <si>
    <t>木什乡易地搬迁后续扶持产业发展项目（温室大棚改造）</t>
  </si>
  <si>
    <t>易地搬迁后扶项目</t>
  </si>
  <si>
    <t>产业发展工程</t>
  </si>
  <si>
    <t>改建</t>
  </si>
  <si>
    <t>木什乡4村</t>
  </si>
  <si>
    <t>总投资：300万元
建设内容：为木什乡4村易地搬迁户配套的30座温室大棚进行改造，主要为温室大棚加设保温板，共计4332平方米；加盖防雨毛毡或保温被510张；更换通风膜4125平方米，压膜线3万米，并配备增温设备30个，提升保暖性，完善水电暖设施。</t>
  </si>
  <si>
    <t>项目建设的必要性：目前易地搬迁点30座温室大棚受大风等自然因素的影响，棚膜、卷帘机、通风口等设施损坏，且温室大棚外墙墙体薄，保温效果差，种植作物产量低，影响项目发挥效益和出租，为了提高大棚的产量和收益，增加就业岗位，项目的建设是非常必要的。
项目效益：一是项目建成后，资产归村集体所有，由村集体对大棚进行运营、维护和管理，收益来源为大棚租赁费。目前，大棚由于设施不完善，保温效果差，分配给易地搬迁户不愿种植，寻找租赁者困难，夏季群众可种植一些蔬菜，春秋冬基本无法使用，年租金每座只能达到1000元左右，资产收益率低效；大棚进行改造后，租赁者增多，根据面积测算，租赁费每座每年不低于3000元，一年可增加村集体收入6万元左右；二是通过将租赁费不少于50%比例进行资产分红帮助易地搬迁点特困户，用于设立公益性岗位，解决无法外出就业人员不少于3人；三是目前大棚保温性能差，亩均产量不到300kg，卖不上好的市场价格，大棚改造后，通过将温室大棚租赁给企业或者个人，用于种植瓜果蔬菜，亩产可达1000kg左右，销售至木什乡及喀什周边，租赁者可解决就业岗位3人以上，每月人均工资2000元以上，每年工资收入可达1万元以上。</t>
  </si>
  <si>
    <t>sfx2024-82</t>
  </si>
  <si>
    <t>疏附县木什乡明尧勒（8）村特色村寨基础设施提升改造项目</t>
  </si>
  <si>
    <t>少数民族特色村寨建设项目</t>
  </si>
  <si>
    <t>疏附县木什乡8村</t>
  </si>
  <si>
    <t>总投资：1632万元
建设内容：对木什乡明尧勒（8）村基础设施提升改造，主要为道路巩固提升不少于9公里，土渠改造不少于6.5公里，改造过水路面1处，修建道路不少于3.5公里，新建防渗渠约2公里，建设公共厕所2个，完善其他相关基础设施，不断促进少数民族特色村寨发展。</t>
  </si>
  <si>
    <t>按照少数民族资金支持特色村寨建设，依托木什乡明尧勒天门山景区、怪坡、明尧勒古战场等景点，在木什乡8村2村建设停车场，解决当地旅游高峰期交通拥堵，停车难等问题，促进少数民族村庄旅游经济发展，提升少数民族居民增收致富。</t>
  </si>
  <si>
    <t>吾库萨克镇1村厂房建设项目
（地区示范村）</t>
  </si>
  <si>
    <t>帮扶车间</t>
  </si>
  <si>
    <r>
      <rPr>
        <sz val="11"/>
        <color rgb="FF000000"/>
        <rFont val="仿宋"/>
        <charset val="134"/>
      </rPr>
      <t>总投资：510万元
建设内容：在吾库萨克镇1村范围内建设1500㎡的库房及配套设施</t>
    </r>
    <r>
      <rPr>
        <sz val="11"/>
        <rFont val="仿宋"/>
        <charset val="134"/>
      </rPr>
      <t>。资产归属吾库萨克镇1村，按照实际收益全部进行分红。</t>
    </r>
  </si>
  <si>
    <t>为了增加1村村集体收入在1村范围内建设建设1500㎡的库房及配套设施项目，厂房租给赵保国使用；用于蘑菇加工生产，从叶城进购原材料，2024年保守计划生产200万袋，生产的蘑菇主要销往山东，剩余部分在本地企业、政府食堂或者市场内零售，运营方式租赁，租金为10万元，80%资金分红给农户，20%资金用于集体金额。
经济效益：通过租赁促使120人左右分红收益，同步带动150人就业增收。
社会效益：进一步完善村级产业配套，建立村级设施农业产业链，实现“基地+农户”的发展模式。</t>
  </si>
  <si>
    <t>sfx2024-058</t>
  </si>
  <si>
    <t>疏附县齐尼巴格（1）村道路提升改造项目
（地区示范村）</t>
  </si>
  <si>
    <t>总投资：500万元
建设内容：在吾库萨克镇1村14公里路面进行拓宽、安装路沿石及配套道路灌溉系统等。</t>
  </si>
  <si>
    <t>社会效益：项目的建设有利于改善农村居住环境，提升新农村建设水平的需要。公共基础完善，提升农民生活幸福感。
经济效益：项目的建设，将有力地促进吾库萨克镇经济发展，提升道路的安全系数，更便于农户出行。</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</si>
</sst>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name val="宋体"/>
      <charset val="134"/>
      <scheme val="minor"/>
    </font>
    <font>
      <sz val="12"/>
      <name val="黑体"/>
      <charset val="134"/>
    </font>
    <font>
      <b/>
      <sz val="12"/>
      <name val="宋体"/>
      <charset val="134"/>
      <scheme val="minor"/>
    </font>
    <font>
      <sz val="12"/>
      <name val="仿宋"/>
      <charset val="134"/>
    </font>
    <font>
      <sz val="28"/>
      <name val="方正小标宋_GBK"/>
      <charset val="134"/>
    </font>
    <font>
      <b/>
      <sz val="12"/>
      <name val="宋体"/>
      <charset val="0"/>
      <scheme val="minor"/>
    </font>
    <font>
      <sz val="11"/>
      <color rgb="FF000000"/>
      <name val="仿宋"/>
      <charset val="134"/>
    </font>
    <font>
      <sz val="12"/>
      <color theme="1"/>
      <name val="仿宋"/>
      <charset val="134"/>
    </font>
    <font>
      <sz val="14"/>
      <name val="仿宋"/>
      <charset val="134"/>
    </font>
    <font>
      <sz val="14"/>
      <color theme="1"/>
      <name val="仿宋"/>
      <charset val="134"/>
    </font>
    <font>
      <sz val="12"/>
      <color indexed="8"/>
      <name val="仿宋"/>
      <charset val="134"/>
    </font>
    <font>
      <sz val="12"/>
      <color rgb="FF000000"/>
      <name val="仿宋"/>
      <charset val="134"/>
    </font>
    <font>
      <sz val="12"/>
      <name val="宋体"/>
      <charset val="134"/>
      <scheme val="minor"/>
    </font>
    <font>
      <sz val="11"/>
      <name val="仿宋"/>
      <charset val="134"/>
    </font>
    <font>
      <sz val="14"/>
      <name val="方正仿宋_GBK"/>
      <charset val="134"/>
    </font>
    <font>
      <sz val="11"/>
      <name val="方正仿宋_GBK"/>
      <charset val="134"/>
    </font>
    <font>
      <sz val="12"/>
      <name val="方正仿宋_GBK"/>
      <charset val="134"/>
    </font>
    <font>
      <sz val="16"/>
      <name val="方正黑体_GBK"/>
      <charset val="134"/>
    </font>
    <font>
      <sz val="16"/>
      <name val="黑体"/>
      <charset val="134"/>
    </font>
    <font>
      <sz val="14"/>
      <color rgb="FFFF0000"/>
      <name val="仿宋"/>
      <charset val="134"/>
    </font>
    <font>
      <sz val="14"/>
      <name val="黑体"/>
      <charset val="134"/>
    </font>
    <font>
      <b/>
      <sz val="16"/>
      <name val="宋体"/>
      <charset val="134"/>
      <scheme val="minor"/>
    </font>
    <font>
      <b/>
      <sz val="16"/>
      <name val="宋体"/>
      <charset val="0"/>
      <scheme val="minor"/>
    </font>
    <font>
      <sz val="16"/>
      <name val="方正仿宋_GBK"/>
      <charset val="134"/>
    </font>
    <font>
      <sz val="16"/>
      <color rgb="FF000000"/>
      <name val="方正仿宋_GBK"/>
      <charset val="134"/>
    </font>
    <font>
      <sz val="16"/>
      <color theme="1"/>
      <name val="方正仿宋_GBK"/>
      <charset val="134"/>
    </font>
    <font>
      <sz val="11"/>
      <color rgb="FF006100"/>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FA7D00"/>
      <name val="宋体"/>
      <charset val="134"/>
      <scheme val="minor"/>
    </font>
    <font>
      <sz val="12"/>
      <name val="宋体"/>
      <charset val="134"/>
    </font>
    <font>
      <sz val="11"/>
      <color rgb="FF9C6500"/>
      <name val="宋体"/>
      <charset val="134"/>
      <scheme val="minor"/>
    </font>
    <font>
      <b/>
      <sz val="11"/>
      <color theme="1"/>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rgb="FFFA7D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rgb="FFFFFFFF"/>
      <name val="宋体"/>
      <charset val="134"/>
      <scheme val="minor"/>
    </font>
    <font>
      <sz val="16"/>
      <color rgb="FF000000"/>
      <name val="方正仿宋_GBK"/>
      <charset val="0"/>
    </font>
    <font>
      <sz val="16"/>
      <name val="宋体"/>
      <charset val="134"/>
    </font>
  </fonts>
  <fills count="35">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C6EFCE"/>
        <bgColor indexed="64"/>
      </patternFill>
    </fill>
    <fill>
      <patternFill patternType="solid">
        <fgColor theme="6" tint="0.799951170384838"/>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rgb="FFFFCC99"/>
        <bgColor indexed="64"/>
      </patternFill>
    </fill>
    <fill>
      <patternFill patternType="solid">
        <fgColor theme="5"/>
        <bgColor indexed="64"/>
      </patternFill>
    </fill>
    <fill>
      <patternFill patternType="solid">
        <fgColor theme="9" tint="0.799951170384838"/>
        <bgColor indexed="64"/>
      </patternFill>
    </fill>
    <fill>
      <patternFill patternType="solid">
        <fgColor rgb="FFF2F2F2"/>
        <bgColor indexed="64"/>
      </patternFill>
    </fill>
    <fill>
      <patternFill patternType="solid">
        <fgColor theme="7" tint="0.399945066682943"/>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6"/>
        <bgColor indexed="64"/>
      </patternFill>
    </fill>
    <fill>
      <patternFill patternType="solid">
        <fgColor rgb="FFFFEB9C"/>
        <bgColor indexed="64"/>
      </patternFill>
    </fill>
    <fill>
      <patternFill patternType="solid">
        <fgColor theme="6" tint="0.399945066682943"/>
        <bgColor indexed="64"/>
      </patternFill>
    </fill>
    <fill>
      <patternFill patternType="solid">
        <fgColor theme="8"/>
        <bgColor indexed="64"/>
      </patternFill>
    </fill>
    <fill>
      <patternFill patternType="solid">
        <fgColor rgb="FFFFFFCC"/>
        <bgColor indexed="64"/>
      </patternFill>
    </fill>
    <fill>
      <patternFill patternType="solid">
        <fgColor theme="5" tint="0.799951170384838"/>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45066682943"/>
        <bgColor indexed="64"/>
      </patternFill>
    </fill>
    <fill>
      <patternFill patternType="solid">
        <fgColor rgb="FFA5A5A5"/>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7"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29"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31" fillId="14" borderId="0" applyNumberFormat="0" applyBorder="0" applyAlignment="0" applyProtection="0">
      <alignment vertical="center"/>
    </xf>
    <xf numFmtId="43" fontId="0" fillId="0" borderId="0" applyFont="0" applyFill="0" applyBorder="0" applyAlignment="0" applyProtection="0">
      <alignment vertical="center"/>
    </xf>
    <xf numFmtId="0" fontId="28" fillId="21"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3" borderId="13" applyNumberFormat="0" applyFont="0" applyAlignment="0" applyProtection="0">
      <alignment vertical="center"/>
    </xf>
    <xf numFmtId="0" fontId="28"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12" applyNumberFormat="0" applyFill="0" applyAlignment="0" applyProtection="0">
      <alignment vertical="center"/>
    </xf>
    <xf numFmtId="0" fontId="44" fillId="0" borderId="12" applyNumberFormat="0" applyFill="0" applyAlignment="0" applyProtection="0">
      <alignment vertical="center"/>
    </xf>
    <xf numFmtId="0" fontId="28" fillId="29" borderId="0" applyNumberFormat="0" applyBorder="0" applyAlignment="0" applyProtection="0">
      <alignment vertical="center"/>
    </xf>
    <xf numFmtId="0" fontId="40" fillId="0" borderId="14" applyNumberFormat="0" applyFill="0" applyAlignment="0" applyProtection="0">
      <alignment vertical="center"/>
    </xf>
    <xf numFmtId="0" fontId="28" fillId="12" borderId="0" applyNumberFormat="0" applyBorder="0" applyAlignment="0" applyProtection="0">
      <alignment vertical="center"/>
    </xf>
    <xf numFmtId="0" fontId="30" fillId="11" borderId="9" applyNumberFormat="0" applyAlignment="0" applyProtection="0">
      <alignment vertical="center"/>
    </xf>
    <xf numFmtId="0" fontId="39" fillId="11" borderId="8" applyNumberFormat="0" applyAlignment="0" applyProtection="0">
      <alignment vertical="center"/>
    </xf>
    <xf numFmtId="0" fontId="45" fillId="30" borderId="15" applyNumberFormat="0" applyAlignment="0" applyProtection="0">
      <alignment vertical="center"/>
    </xf>
    <xf numFmtId="0" fontId="0" fillId="10" borderId="0" applyNumberFormat="0" applyBorder="0" applyAlignment="0" applyProtection="0">
      <alignment vertical="center"/>
    </xf>
    <xf numFmtId="0" fontId="28" fillId="9" borderId="0" applyNumberFormat="0" applyBorder="0" applyAlignment="0" applyProtection="0">
      <alignment vertical="center"/>
    </xf>
    <xf numFmtId="0" fontId="32" fillId="0" borderId="10" applyNumberFormat="0" applyFill="0" applyAlignment="0" applyProtection="0">
      <alignment vertical="center"/>
    </xf>
    <xf numFmtId="0" fontId="35" fillId="0" borderId="11" applyNumberFormat="0" applyFill="0" applyAlignment="0" applyProtection="0">
      <alignment vertical="center"/>
    </xf>
    <xf numFmtId="0" fontId="27" fillId="4" borderId="0" applyNumberFormat="0" applyBorder="0" applyAlignment="0" applyProtection="0">
      <alignment vertical="center"/>
    </xf>
    <xf numFmtId="0" fontId="33" fillId="0" borderId="0">
      <alignment vertical="center"/>
    </xf>
    <xf numFmtId="0" fontId="34" fillId="20" borderId="0" applyNumberFormat="0" applyBorder="0" applyAlignment="0" applyProtection="0">
      <alignment vertical="center"/>
    </xf>
    <xf numFmtId="0" fontId="0" fillId="32" borderId="0" applyNumberFormat="0" applyBorder="0" applyAlignment="0" applyProtection="0">
      <alignment vertical="center"/>
    </xf>
    <xf numFmtId="0" fontId="28" fillId="28"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28" fillId="22" borderId="0" applyNumberFormat="0" applyBorder="0" applyAlignment="0" applyProtection="0">
      <alignment vertical="center"/>
    </xf>
    <xf numFmtId="0" fontId="0" fillId="15" borderId="0" applyNumberFormat="0" applyBorder="0" applyAlignment="0" applyProtection="0">
      <alignment vertical="center"/>
    </xf>
    <xf numFmtId="0" fontId="28" fillId="7" borderId="0" applyNumberFormat="0" applyBorder="0" applyAlignment="0" applyProtection="0">
      <alignment vertical="center"/>
    </xf>
    <xf numFmtId="0" fontId="28" fillId="34" borderId="0" applyNumberFormat="0" applyBorder="0" applyAlignment="0" applyProtection="0">
      <alignment vertical="center"/>
    </xf>
    <xf numFmtId="0" fontId="0" fillId="6"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96">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5" fillId="0" borderId="0" xfId="0" applyNumberFormat="1" applyFont="1" applyFill="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0" xfId="0" applyFont="1" applyFill="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4" fillId="3" borderId="0" xfId="0" applyNumberFormat="1" applyFont="1" applyFill="1" applyAlignment="1">
      <alignment horizontal="center" vertical="center"/>
    </xf>
    <xf numFmtId="0" fontId="18" fillId="3" borderId="1"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20" fillId="0" borderId="1" xfId="0" applyFont="1" applyFill="1" applyBorder="1" applyAlignment="1" applyProtection="1">
      <alignment horizontal="left" vertical="center" wrapText="1"/>
      <protection locked="0"/>
    </xf>
    <xf numFmtId="0" fontId="21"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protection locked="0"/>
    </xf>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24" fillId="0" borderId="1" xfId="0" applyFont="1" applyFill="1" applyBorder="1" applyAlignment="1" applyProtection="1">
      <alignment horizontal="left" vertical="center" wrapText="1"/>
      <protection locked="0"/>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5" xfId="0" applyFont="1" applyFill="1" applyBorder="1" applyAlignment="1" applyProtection="1">
      <alignment horizontal="center" vertical="center"/>
      <protection locked="0"/>
    </xf>
    <xf numFmtId="0" fontId="24" fillId="0" borderId="1" xfId="0" applyNumberFormat="1" applyFont="1" applyFill="1" applyBorder="1" applyAlignment="1">
      <alignment horizontal="center" vertical="center"/>
    </xf>
    <xf numFmtId="37" fontId="24" fillId="0" borderId="1" xfId="0" applyNumberFormat="1" applyFont="1" applyFill="1" applyBorder="1" applyAlignment="1" applyProtection="1">
      <alignment horizontal="center" vertical="center" wrapText="1"/>
    </xf>
    <xf numFmtId="37" fontId="2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1" fontId="24" fillId="0" borderId="1"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10 2 2" xfId="53"/>
    <cellStyle name="常规 4" xfId="54"/>
  </cellStyles>
  <tableStyles count="0" defaultTableStyle="TableStyleMedium2" defaultPivotStyle="PivotStyleLight16"/>
  <colors>
    <mruColors>
      <color rgb="00000000"/>
      <color rgb="00D9D9D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6"/>
  <sheetViews>
    <sheetView tabSelected="1" view="pageBreakPreview" zoomScale="50" zoomScaleNormal="40" workbookViewId="0">
      <pane ySplit="5" topLeftCell="A6" activePane="bottomLeft" state="frozen"/>
      <selection/>
      <selection pane="bottomLeft" activeCell="O9" sqref="O9"/>
    </sheetView>
  </sheetViews>
  <sheetFormatPr defaultColWidth="7" defaultRowHeight="13.5"/>
  <cols>
    <col min="1" max="1" width="8.43333333333333" style="1" customWidth="1"/>
    <col min="2" max="2" width="17.5" style="1" customWidth="1"/>
    <col min="3" max="3" width="37.5" style="1" customWidth="1"/>
    <col min="4" max="4" width="12.325" style="5" customWidth="1"/>
    <col min="5" max="5" width="16.875" style="5" customWidth="1"/>
    <col min="6" max="6" width="5.63333333333333" style="5" customWidth="1"/>
    <col min="7" max="7" width="11.6" style="5" customWidth="1"/>
    <col min="8" max="8" width="110.933333333333" style="57" customWidth="1"/>
    <col min="9" max="9" width="5.63333333333333" style="1" customWidth="1"/>
    <col min="10" max="10" width="8.68333333333333" style="1" customWidth="1"/>
    <col min="11" max="11" width="15.9333333333333" style="1" customWidth="1"/>
    <col min="12" max="12" width="14.0583333333333" style="1" customWidth="1"/>
    <col min="13" max="15" width="13.7416666666667" style="1" customWidth="1"/>
    <col min="16" max="16" width="10.625" style="1" customWidth="1"/>
    <col min="17" max="17" width="10" style="1" customWidth="1"/>
    <col min="18" max="19" width="10.1333333333333" style="1" customWidth="1"/>
    <col min="20" max="20" width="6.63333333333333" style="1" customWidth="1"/>
    <col min="21" max="21" width="11.25" style="1" customWidth="1"/>
    <col min="22" max="22" width="10.6333333333333" style="1" customWidth="1"/>
    <col min="23" max="23" width="9.58333333333333" style="1" customWidth="1"/>
    <col min="24" max="24" width="64.7583333333333" style="1" hidden="1" customWidth="1"/>
    <col min="25" max="25" width="8.63333333333333" style="1" customWidth="1"/>
    <col min="26" max="26" width="11.5" style="1"/>
    <col min="27" max="16384" width="7" style="1"/>
  </cols>
  <sheetData>
    <row r="1" ht="73" customHeight="1" spans="1:25">
      <c r="A1" s="58" t="s">
        <v>0</v>
      </c>
      <c r="B1" s="58"/>
      <c r="C1" s="58"/>
      <c r="D1" s="59"/>
      <c r="E1" s="59"/>
      <c r="F1" s="59"/>
      <c r="G1" s="59"/>
      <c r="H1" s="60"/>
      <c r="I1" s="58"/>
      <c r="J1" s="58"/>
      <c r="K1" s="58"/>
      <c r="L1" s="58"/>
      <c r="M1" s="58"/>
      <c r="N1" s="58"/>
      <c r="O1" s="58"/>
      <c r="P1" s="58"/>
      <c r="Q1" s="58"/>
      <c r="R1" s="58"/>
      <c r="S1" s="58"/>
      <c r="T1" s="58"/>
      <c r="U1" s="58"/>
      <c r="V1" s="58"/>
      <c r="W1" s="58"/>
      <c r="X1" s="58"/>
      <c r="Y1" s="58"/>
    </row>
    <row r="2" s="55" customFormat="1" ht="25" customHeight="1" spans="1:25">
      <c r="A2" s="61" t="s">
        <v>1</v>
      </c>
      <c r="B2" s="61" t="s">
        <v>2</v>
      </c>
      <c r="C2" s="61" t="s">
        <v>3</v>
      </c>
      <c r="D2" s="61" t="s">
        <v>4</v>
      </c>
      <c r="E2" s="61" t="s">
        <v>5</v>
      </c>
      <c r="F2" s="61" t="s">
        <v>6</v>
      </c>
      <c r="G2" s="61" t="s">
        <v>7</v>
      </c>
      <c r="H2" s="61" t="s">
        <v>8</v>
      </c>
      <c r="I2" s="61" t="s">
        <v>9</v>
      </c>
      <c r="J2" s="61" t="s">
        <v>10</v>
      </c>
      <c r="K2" s="61" t="s">
        <v>11</v>
      </c>
      <c r="L2" s="78" t="s">
        <v>12</v>
      </c>
      <c r="M2" s="78"/>
      <c r="N2" s="78"/>
      <c r="O2" s="78"/>
      <c r="P2" s="78"/>
      <c r="Q2" s="78"/>
      <c r="R2" s="78"/>
      <c r="S2" s="78"/>
      <c r="T2" s="78"/>
      <c r="U2" s="61" t="s">
        <v>13</v>
      </c>
      <c r="V2" s="61" t="s">
        <v>14</v>
      </c>
      <c r="W2" s="61" t="s">
        <v>15</v>
      </c>
      <c r="X2" s="61" t="s">
        <v>16</v>
      </c>
      <c r="Y2" s="61" t="s">
        <v>17</v>
      </c>
    </row>
    <row r="3" s="55" customFormat="1" ht="25" customHeight="1" spans="1:25">
      <c r="A3" s="62"/>
      <c r="B3" s="62"/>
      <c r="C3" s="62"/>
      <c r="D3" s="62"/>
      <c r="E3" s="62"/>
      <c r="F3" s="62"/>
      <c r="G3" s="62"/>
      <c r="H3" s="62"/>
      <c r="I3" s="62"/>
      <c r="J3" s="62"/>
      <c r="K3" s="62"/>
      <c r="L3" s="61" t="s">
        <v>18</v>
      </c>
      <c r="M3" s="78" t="s">
        <v>19</v>
      </c>
      <c r="N3" s="78"/>
      <c r="O3" s="78"/>
      <c r="P3" s="78"/>
      <c r="Q3" s="78"/>
      <c r="R3" s="61" t="s">
        <v>20</v>
      </c>
      <c r="S3" s="61" t="s">
        <v>21</v>
      </c>
      <c r="T3" s="61" t="s">
        <v>22</v>
      </c>
      <c r="U3" s="62"/>
      <c r="V3" s="62"/>
      <c r="W3" s="62"/>
      <c r="X3" s="62"/>
      <c r="Y3" s="62"/>
    </row>
    <row r="4" s="55" customFormat="1" ht="71" customHeight="1" spans="1:25">
      <c r="A4" s="62"/>
      <c r="B4" s="62"/>
      <c r="C4" s="62"/>
      <c r="D4" s="62"/>
      <c r="E4" s="62"/>
      <c r="F4" s="62"/>
      <c r="G4" s="62"/>
      <c r="H4" s="62"/>
      <c r="I4" s="62"/>
      <c r="J4" s="62"/>
      <c r="K4" s="62"/>
      <c r="L4" s="62"/>
      <c r="M4" s="79" t="s">
        <v>23</v>
      </c>
      <c r="N4" s="80"/>
      <c r="O4" s="81"/>
      <c r="P4" s="61" t="s">
        <v>24</v>
      </c>
      <c r="Q4" s="61" t="s">
        <v>25</v>
      </c>
      <c r="R4" s="62"/>
      <c r="S4" s="62"/>
      <c r="T4" s="62"/>
      <c r="U4" s="62"/>
      <c r="V4" s="62"/>
      <c r="W4" s="62"/>
      <c r="X4" s="62"/>
      <c r="Y4" s="62"/>
    </row>
    <row r="5" s="55" customFormat="1" ht="86" customHeight="1" spans="1:25">
      <c r="A5" s="63"/>
      <c r="B5" s="63"/>
      <c r="C5" s="63"/>
      <c r="D5" s="63"/>
      <c r="E5" s="63"/>
      <c r="F5" s="63"/>
      <c r="G5" s="63"/>
      <c r="H5" s="63"/>
      <c r="I5" s="63"/>
      <c r="J5" s="63"/>
      <c r="K5" s="63"/>
      <c r="L5" s="63"/>
      <c r="M5" s="78" t="s">
        <v>11</v>
      </c>
      <c r="N5" s="78" t="s">
        <v>26</v>
      </c>
      <c r="O5" s="78" t="s">
        <v>27</v>
      </c>
      <c r="P5" s="63"/>
      <c r="Q5" s="63"/>
      <c r="R5" s="63"/>
      <c r="S5" s="63"/>
      <c r="T5" s="63"/>
      <c r="U5" s="63"/>
      <c r="V5" s="63"/>
      <c r="W5" s="63"/>
      <c r="X5" s="63"/>
      <c r="Y5" s="63"/>
    </row>
    <row r="6" s="56" customFormat="1" ht="56" customHeight="1" spans="1:25">
      <c r="A6" s="64" t="s">
        <v>11</v>
      </c>
      <c r="B6" s="65"/>
      <c r="C6" s="65"/>
      <c r="D6" s="65"/>
      <c r="E6" s="65"/>
      <c r="F6" s="65"/>
      <c r="G6" s="66"/>
      <c r="H6" s="67"/>
      <c r="I6" s="82"/>
      <c r="J6" s="82"/>
      <c r="K6" s="83">
        <f>SUM(K7:K76)</f>
        <v>75152</v>
      </c>
      <c r="L6" s="83">
        <f t="shared" ref="L6:X6" si="0">SUM(L7:L76)</f>
        <v>51285</v>
      </c>
      <c r="M6" s="83">
        <f t="shared" si="0"/>
        <v>47697</v>
      </c>
      <c r="N6" s="83">
        <f t="shared" si="0"/>
        <v>34031</v>
      </c>
      <c r="O6" s="83">
        <f t="shared" si="0"/>
        <v>13666</v>
      </c>
      <c r="P6" s="83">
        <f t="shared" si="0"/>
        <v>1748</v>
      </c>
      <c r="Q6" s="83">
        <f t="shared" si="0"/>
        <v>1840</v>
      </c>
      <c r="R6" s="83">
        <f t="shared" si="0"/>
        <v>0</v>
      </c>
      <c r="S6" s="83">
        <f t="shared" si="0"/>
        <v>23200</v>
      </c>
      <c r="T6" s="83">
        <f t="shared" si="0"/>
        <v>667</v>
      </c>
      <c r="U6" s="83">
        <f t="shared" si="0"/>
        <v>0</v>
      </c>
      <c r="V6" s="89"/>
      <c r="W6" s="89"/>
      <c r="X6" s="66"/>
      <c r="Y6" s="93"/>
    </row>
    <row r="7" s="29" customFormat="1" ht="165" customHeight="1" spans="1:25">
      <c r="A7" s="68">
        <v>1</v>
      </c>
      <c r="B7" s="69" t="s">
        <v>28</v>
      </c>
      <c r="C7" s="69" t="s">
        <v>29</v>
      </c>
      <c r="D7" s="70" t="s">
        <v>30</v>
      </c>
      <c r="E7" s="69" t="s">
        <v>31</v>
      </c>
      <c r="F7" s="69" t="s">
        <v>32</v>
      </c>
      <c r="G7" s="69" t="s">
        <v>33</v>
      </c>
      <c r="H7" s="71" t="s">
        <v>34</v>
      </c>
      <c r="I7" s="70" t="s">
        <v>35</v>
      </c>
      <c r="J7" s="84">
        <v>1900</v>
      </c>
      <c r="K7" s="68">
        <f>L7+T7</f>
        <v>382.43</v>
      </c>
      <c r="L7" s="68">
        <f t="shared" ref="L7:L17" si="1">M7+P7+Q7</f>
        <v>382.43</v>
      </c>
      <c r="M7" s="73">
        <f t="shared" ref="M7:M17" si="2">N7+O7</f>
        <v>382.43</v>
      </c>
      <c r="N7" s="73"/>
      <c r="O7" s="73">
        <v>382.43</v>
      </c>
      <c r="P7" s="68"/>
      <c r="Q7" s="68"/>
      <c r="R7" s="68"/>
      <c r="S7" s="68"/>
      <c r="T7" s="68"/>
      <c r="U7" s="69" t="s">
        <v>36</v>
      </c>
      <c r="V7" s="69" t="s">
        <v>37</v>
      </c>
      <c r="W7" s="69" t="s">
        <v>38</v>
      </c>
      <c r="X7" s="71" t="s">
        <v>39</v>
      </c>
      <c r="Y7" s="94"/>
    </row>
    <row r="8" s="29" customFormat="1" ht="196" customHeight="1" spans="1:25">
      <c r="A8" s="68">
        <v>2</v>
      </c>
      <c r="B8" s="69" t="s">
        <v>40</v>
      </c>
      <c r="C8" s="69" t="s">
        <v>41</v>
      </c>
      <c r="D8" s="70" t="s">
        <v>30</v>
      </c>
      <c r="E8" s="69" t="s">
        <v>42</v>
      </c>
      <c r="F8" s="69" t="s">
        <v>43</v>
      </c>
      <c r="G8" s="69" t="s">
        <v>44</v>
      </c>
      <c r="H8" s="71" t="s">
        <v>45</v>
      </c>
      <c r="I8" s="70" t="s">
        <v>46</v>
      </c>
      <c r="J8" s="84">
        <v>500</v>
      </c>
      <c r="K8" s="68">
        <f t="shared" ref="K8:K33" si="3">L8+T8</f>
        <v>272.501864</v>
      </c>
      <c r="L8" s="68">
        <f t="shared" si="1"/>
        <v>272.501864</v>
      </c>
      <c r="M8" s="73">
        <f t="shared" si="2"/>
        <v>272.501864</v>
      </c>
      <c r="N8" s="73">
        <v>272.501864</v>
      </c>
      <c r="O8" s="73"/>
      <c r="P8" s="68"/>
      <c r="Q8" s="68"/>
      <c r="R8" s="68"/>
      <c r="S8" s="68"/>
      <c r="T8" s="68"/>
      <c r="U8" s="69" t="s">
        <v>47</v>
      </c>
      <c r="V8" s="69" t="s">
        <v>48</v>
      </c>
      <c r="W8" s="69" t="s">
        <v>49</v>
      </c>
      <c r="X8" s="71" t="s">
        <v>50</v>
      </c>
      <c r="Y8" s="94"/>
    </row>
    <row r="9" s="29" customFormat="1" ht="175" customHeight="1" spans="1:25">
      <c r="A9" s="68">
        <v>3</v>
      </c>
      <c r="B9" s="69" t="s">
        <v>51</v>
      </c>
      <c r="C9" s="69" t="s">
        <v>52</v>
      </c>
      <c r="D9" s="70" t="s">
        <v>30</v>
      </c>
      <c r="E9" s="69" t="s">
        <v>42</v>
      </c>
      <c r="F9" s="69" t="s">
        <v>43</v>
      </c>
      <c r="G9" s="69" t="s">
        <v>53</v>
      </c>
      <c r="H9" s="71" t="s">
        <v>54</v>
      </c>
      <c r="I9" s="70" t="s">
        <v>46</v>
      </c>
      <c r="J9" s="84">
        <v>1000</v>
      </c>
      <c r="K9" s="68">
        <f t="shared" si="3"/>
        <v>650</v>
      </c>
      <c r="L9" s="68">
        <f t="shared" si="1"/>
        <v>650</v>
      </c>
      <c r="M9" s="73">
        <f t="shared" si="2"/>
        <v>650</v>
      </c>
      <c r="N9" s="73">
        <v>650</v>
      </c>
      <c r="O9" s="73"/>
      <c r="P9" s="68"/>
      <c r="Q9" s="68"/>
      <c r="R9" s="68"/>
      <c r="S9" s="68"/>
      <c r="T9" s="68"/>
      <c r="U9" s="69" t="s">
        <v>55</v>
      </c>
      <c r="V9" s="69" t="s">
        <v>56</v>
      </c>
      <c r="W9" s="69" t="s">
        <v>57</v>
      </c>
      <c r="X9" s="71" t="s">
        <v>58</v>
      </c>
      <c r="Y9" s="94"/>
    </row>
    <row r="10" s="29" customFormat="1" ht="181" customHeight="1" spans="1:25">
      <c r="A10" s="68">
        <v>4</v>
      </c>
      <c r="B10" s="69" t="s">
        <v>59</v>
      </c>
      <c r="C10" s="69" t="s">
        <v>60</v>
      </c>
      <c r="D10" s="70" t="s">
        <v>30</v>
      </c>
      <c r="E10" s="69" t="s">
        <v>42</v>
      </c>
      <c r="F10" s="69" t="s">
        <v>43</v>
      </c>
      <c r="G10" s="69" t="s">
        <v>61</v>
      </c>
      <c r="H10" s="71" t="s">
        <v>62</v>
      </c>
      <c r="I10" s="70" t="s">
        <v>46</v>
      </c>
      <c r="J10" s="84">
        <v>760</v>
      </c>
      <c r="K10" s="68">
        <f t="shared" si="3"/>
        <v>362.45406</v>
      </c>
      <c r="L10" s="68">
        <f t="shared" si="1"/>
        <v>362.45406</v>
      </c>
      <c r="M10" s="73">
        <f t="shared" si="2"/>
        <v>362.45406</v>
      </c>
      <c r="N10" s="73">
        <v>70.2</v>
      </c>
      <c r="O10" s="73">
        <v>292.25406</v>
      </c>
      <c r="P10" s="68"/>
      <c r="Q10" s="68"/>
      <c r="R10" s="68"/>
      <c r="S10" s="68"/>
      <c r="T10" s="68"/>
      <c r="U10" s="69"/>
      <c r="V10" s="69" t="s">
        <v>63</v>
      </c>
      <c r="W10" s="69" t="s">
        <v>64</v>
      </c>
      <c r="X10" s="71" t="s">
        <v>65</v>
      </c>
      <c r="Y10" s="94"/>
    </row>
    <row r="11" s="29" customFormat="1" ht="172" customHeight="1" spans="1:25">
      <c r="A11" s="68">
        <v>5</v>
      </c>
      <c r="B11" s="69" t="s">
        <v>66</v>
      </c>
      <c r="C11" s="69" t="s">
        <v>67</v>
      </c>
      <c r="D11" s="70" t="s">
        <v>30</v>
      </c>
      <c r="E11" s="69" t="s">
        <v>68</v>
      </c>
      <c r="F11" s="69" t="s">
        <v>32</v>
      </c>
      <c r="G11" s="69" t="s">
        <v>69</v>
      </c>
      <c r="H11" s="71" t="s">
        <v>70</v>
      </c>
      <c r="I11" s="70" t="s">
        <v>71</v>
      </c>
      <c r="J11" s="84">
        <v>195</v>
      </c>
      <c r="K11" s="68">
        <f t="shared" si="3"/>
        <v>666.65437</v>
      </c>
      <c r="L11" s="68">
        <f t="shared" si="1"/>
        <v>666.65437</v>
      </c>
      <c r="M11" s="73">
        <f t="shared" si="2"/>
        <v>666.65437</v>
      </c>
      <c r="N11" s="73">
        <v>666.65437</v>
      </c>
      <c r="O11" s="73"/>
      <c r="P11" s="68"/>
      <c r="Q11" s="68"/>
      <c r="R11" s="68"/>
      <c r="S11" s="68"/>
      <c r="T11" s="68"/>
      <c r="U11" s="69" t="s">
        <v>72</v>
      </c>
      <c r="V11" s="69" t="s">
        <v>73</v>
      </c>
      <c r="W11" s="69" t="s">
        <v>74</v>
      </c>
      <c r="X11" s="71" t="s">
        <v>75</v>
      </c>
      <c r="Y11" s="94"/>
    </row>
    <row r="12" s="29" customFormat="1" ht="205" customHeight="1" spans="1:25">
      <c r="A12" s="68">
        <v>6</v>
      </c>
      <c r="B12" s="69" t="s">
        <v>76</v>
      </c>
      <c r="C12" s="69" t="s">
        <v>77</v>
      </c>
      <c r="D12" s="70" t="s">
        <v>30</v>
      </c>
      <c r="E12" s="69" t="s">
        <v>68</v>
      </c>
      <c r="F12" s="69" t="s">
        <v>43</v>
      </c>
      <c r="G12" s="69" t="s">
        <v>69</v>
      </c>
      <c r="H12" s="71" t="s">
        <v>78</v>
      </c>
      <c r="I12" s="70" t="s">
        <v>71</v>
      </c>
      <c r="J12" s="84">
        <v>30</v>
      </c>
      <c r="K12" s="68">
        <f t="shared" si="3"/>
        <v>2663.129885</v>
      </c>
      <c r="L12" s="68">
        <f t="shared" si="1"/>
        <v>2663.129885</v>
      </c>
      <c r="M12" s="73">
        <f t="shared" si="2"/>
        <v>2663.129885</v>
      </c>
      <c r="N12" s="73">
        <v>2663.129885</v>
      </c>
      <c r="O12" s="73"/>
      <c r="P12" s="68"/>
      <c r="Q12" s="68"/>
      <c r="R12" s="68"/>
      <c r="S12" s="68"/>
      <c r="T12" s="68"/>
      <c r="U12" s="69" t="s">
        <v>72</v>
      </c>
      <c r="V12" s="69" t="s">
        <v>73</v>
      </c>
      <c r="W12" s="69" t="s">
        <v>74</v>
      </c>
      <c r="X12" s="71" t="s">
        <v>79</v>
      </c>
      <c r="Y12" s="94"/>
    </row>
    <row r="13" s="29" customFormat="1" ht="193" customHeight="1" spans="1:25">
      <c r="A13" s="68">
        <v>7</v>
      </c>
      <c r="B13" s="69" t="s">
        <v>80</v>
      </c>
      <c r="C13" s="69" t="s">
        <v>81</v>
      </c>
      <c r="D13" s="70" t="s">
        <v>30</v>
      </c>
      <c r="E13" s="69" t="s">
        <v>82</v>
      </c>
      <c r="F13" s="69" t="s">
        <v>43</v>
      </c>
      <c r="G13" s="69" t="s">
        <v>83</v>
      </c>
      <c r="H13" s="71" t="s">
        <v>84</v>
      </c>
      <c r="I13" s="70" t="s">
        <v>35</v>
      </c>
      <c r="J13" s="84">
        <v>3000</v>
      </c>
      <c r="K13" s="68">
        <f t="shared" si="3"/>
        <v>662.263433</v>
      </c>
      <c r="L13" s="68">
        <f t="shared" si="1"/>
        <v>662.263433</v>
      </c>
      <c r="M13" s="73">
        <f t="shared" si="2"/>
        <v>662.263433</v>
      </c>
      <c r="N13" s="73">
        <v>662.263433</v>
      </c>
      <c r="O13" s="73"/>
      <c r="P13" s="68"/>
      <c r="Q13" s="68"/>
      <c r="R13" s="68"/>
      <c r="S13" s="68"/>
      <c r="T13" s="68"/>
      <c r="U13" s="69" t="s">
        <v>72</v>
      </c>
      <c r="V13" s="69" t="s">
        <v>73</v>
      </c>
      <c r="W13" s="69" t="s">
        <v>74</v>
      </c>
      <c r="X13" s="71" t="s">
        <v>85</v>
      </c>
      <c r="Y13" s="94"/>
    </row>
    <row r="14" s="29" customFormat="1" ht="153" customHeight="1" spans="1:25">
      <c r="A14" s="68">
        <v>8</v>
      </c>
      <c r="B14" s="69" t="s">
        <v>86</v>
      </c>
      <c r="C14" s="69" t="s">
        <v>87</v>
      </c>
      <c r="D14" s="70" t="s">
        <v>30</v>
      </c>
      <c r="E14" s="69" t="s">
        <v>88</v>
      </c>
      <c r="F14" s="69" t="s">
        <v>43</v>
      </c>
      <c r="G14" s="69" t="s">
        <v>89</v>
      </c>
      <c r="H14" s="71" t="s">
        <v>90</v>
      </c>
      <c r="I14" s="70" t="s">
        <v>46</v>
      </c>
      <c r="J14" s="84">
        <v>40</v>
      </c>
      <c r="K14" s="68">
        <f t="shared" si="3"/>
        <v>3417.861044</v>
      </c>
      <c r="L14" s="68">
        <f t="shared" si="1"/>
        <v>3417.861044</v>
      </c>
      <c r="M14" s="73">
        <f t="shared" si="2"/>
        <v>3417.861044</v>
      </c>
      <c r="N14" s="73">
        <v>3417.861044</v>
      </c>
      <c r="O14" s="73"/>
      <c r="P14" s="68"/>
      <c r="Q14" s="68"/>
      <c r="R14" s="68"/>
      <c r="S14" s="68"/>
      <c r="T14" s="68"/>
      <c r="U14" s="69" t="s">
        <v>72</v>
      </c>
      <c r="V14" s="69" t="s">
        <v>91</v>
      </c>
      <c r="W14" s="69" t="s">
        <v>92</v>
      </c>
      <c r="X14" s="71" t="s">
        <v>93</v>
      </c>
      <c r="Y14" s="94"/>
    </row>
    <row r="15" s="29" customFormat="1" ht="183" customHeight="1" spans="1:25">
      <c r="A15" s="68">
        <v>9</v>
      </c>
      <c r="B15" s="69" t="s">
        <v>94</v>
      </c>
      <c r="C15" s="69" t="s">
        <v>95</v>
      </c>
      <c r="D15" s="70" t="s">
        <v>30</v>
      </c>
      <c r="E15" s="69" t="s">
        <v>88</v>
      </c>
      <c r="F15" s="69" t="s">
        <v>43</v>
      </c>
      <c r="G15" s="72" t="s">
        <v>96</v>
      </c>
      <c r="H15" s="71" t="s">
        <v>97</v>
      </c>
      <c r="I15" s="70" t="s">
        <v>35</v>
      </c>
      <c r="J15" s="84">
        <v>4000</v>
      </c>
      <c r="K15" s="68">
        <f t="shared" si="3"/>
        <v>1173.447994</v>
      </c>
      <c r="L15" s="68">
        <f t="shared" si="1"/>
        <v>1173.447994</v>
      </c>
      <c r="M15" s="73">
        <f t="shared" si="2"/>
        <v>0</v>
      </c>
      <c r="N15" s="73"/>
      <c r="O15" s="73"/>
      <c r="P15" s="68"/>
      <c r="Q15" s="68">
        <v>1173.447994</v>
      </c>
      <c r="R15" s="68"/>
      <c r="S15" s="68"/>
      <c r="T15" s="68"/>
      <c r="U15" s="69" t="s">
        <v>36</v>
      </c>
      <c r="V15" s="69" t="s">
        <v>98</v>
      </c>
      <c r="W15" s="69" t="s">
        <v>99</v>
      </c>
      <c r="X15" s="71" t="s">
        <v>100</v>
      </c>
      <c r="Y15" s="94"/>
    </row>
    <row r="16" s="29" customFormat="1" ht="159" customHeight="1" spans="1:25">
      <c r="A16" s="68">
        <v>10</v>
      </c>
      <c r="B16" s="69" t="s">
        <v>101</v>
      </c>
      <c r="C16" s="69" t="s">
        <v>102</v>
      </c>
      <c r="D16" s="70" t="s">
        <v>30</v>
      </c>
      <c r="E16" s="69" t="s">
        <v>88</v>
      </c>
      <c r="F16" s="69" t="s">
        <v>43</v>
      </c>
      <c r="G16" s="69" t="s">
        <v>103</v>
      </c>
      <c r="H16" s="71" t="s">
        <v>104</v>
      </c>
      <c r="I16" s="70" t="s">
        <v>35</v>
      </c>
      <c r="J16" s="84">
        <v>2080</v>
      </c>
      <c r="K16" s="68">
        <f t="shared" si="3"/>
        <v>421.880102</v>
      </c>
      <c r="L16" s="68">
        <f t="shared" si="1"/>
        <v>421.880102</v>
      </c>
      <c r="M16" s="73">
        <f t="shared" si="2"/>
        <v>421.880102</v>
      </c>
      <c r="N16" s="73">
        <v>421.880102</v>
      </c>
      <c r="O16" s="73"/>
      <c r="P16" s="68"/>
      <c r="Q16" s="68"/>
      <c r="R16" s="68"/>
      <c r="S16" s="68"/>
      <c r="T16" s="68"/>
      <c r="U16" s="69" t="s">
        <v>47</v>
      </c>
      <c r="V16" s="69" t="s">
        <v>48</v>
      </c>
      <c r="W16" s="69" t="s">
        <v>49</v>
      </c>
      <c r="X16" s="71" t="s">
        <v>105</v>
      </c>
      <c r="Y16" s="94"/>
    </row>
    <row r="17" s="29" customFormat="1" ht="148" customHeight="1" spans="1:25">
      <c r="A17" s="68">
        <v>11</v>
      </c>
      <c r="B17" s="69" t="s">
        <v>106</v>
      </c>
      <c r="C17" s="69" t="s">
        <v>107</v>
      </c>
      <c r="D17" s="70" t="s">
        <v>30</v>
      </c>
      <c r="E17" s="69" t="s">
        <v>108</v>
      </c>
      <c r="F17" s="69" t="s">
        <v>43</v>
      </c>
      <c r="G17" s="69" t="s">
        <v>89</v>
      </c>
      <c r="H17" s="71" t="s">
        <v>109</v>
      </c>
      <c r="I17" s="70" t="s">
        <v>35</v>
      </c>
      <c r="J17" s="84">
        <v>12000</v>
      </c>
      <c r="K17" s="68">
        <f t="shared" si="3"/>
        <v>1418.388969</v>
      </c>
      <c r="L17" s="68">
        <f t="shared" si="1"/>
        <v>1418.388969</v>
      </c>
      <c r="M17" s="73">
        <f t="shared" si="2"/>
        <v>1418.388969</v>
      </c>
      <c r="N17" s="73">
        <v>1418.388969</v>
      </c>
      <c r="O17" s="73"/>
      <c r="P17" s="68"/>
      <c r="Q17" s="68"/>
      <c r="R17" s="68"/>
      <c r="S17" s="68"/>
      <c r="T17" s="68"/>
      <c r="U17" s="69" t="s">
        <v>72</v>
      </c>
      <c r="V17" s="69" t="s">
        <v>91</v>
      </c>
      <c r="W17" s="69" t="s">
        <v>92</v>
      </c>
      <c r="X17" s="71" t="s">
        <v>110</v>
      </c>
      <c r="Y17" s="94"/>
    </row>
    <row r="18" s="29" customFormat="1" ht="142" customHeight="1" spans="1:25">
      <c r="A18" s="68">
        <v>12</v>
      </c>
      <c r="B18" s="69" t="s">
        <v>111</v>
      </c>
      <c r="C18" s="69" t="s">
        <v>112</v>
      </c>
      <c r="D18" s="70" t="s">
        <v>30</v>
      </c>
      <c r="E18" s="69" t="s">
        <v>108</v>
      </c>
      <c r="F18" s="69" t="s">
        <v>43</v>
      </c>
      <c r="G18" s="69" t="s">
        <v>89</v>
      </c>
      <c r="H18" s="71" t="s">
        <v>113</v>
      </c>
      <c r="I18" s="70" t="s">
        <v>35</v>
      </c>
      <c r="J18" s="84">
        <v>17500</v>
      </c>
      <c r="K18" s="68">
        <f t="shared" si="3"/>
        <v>4502.13099</v>
      </c>
      <c r="L18" s="68">
        <f t="shared" ref="L18:L28" si="4">M18+P18+Q18</f>
        <v>4502.13099</v>
      </c>
      <c r="M18" s="73">
        <f t="shared" ref="M18:M28" si="5">N18+O18</f>
        <v>4502.13099</v>
      </c>
      <c r="N18" s="73">
        <v>4502.13099</v>
      </c>
      <c r="O18" s="73"/>
      <c r="P18" s="68"/>
      <c r="Q18" s="68"/>
      <c r="R18" s="68"/>
      <c r="S18" s="68"/>
      <c r="T18" s="68"/>
      <c r="U18" s="69" t="s">
        <v>72</v>
      </c>
      <c r="V18" s="69" t="s">
        <v>91</v>
      </c>
      <c r="W18" s="69" t="s">
        <v>92</v>
      </c>
      <c r="X18" s="71" t="s">
        <v>114</v>
      </c>
      <c r="Y18" s="94"/>
    </row>
    <row r="19" s="48" customFormat="1" ht="187" customHeight="1" spans="1:25">
      <c r="A19" s="68">
        <v>13</v>
      </c>
      <c r="B19" s="69" t="s">
        <v>115</v>
      </c>
      <c r="C19" s="73" t="s">
        <v>116</v>
      </c>
      <c r="D19" s="69" t="s">
        <v>30</v>
      </c>
      <c r="E19" s="70" t="s">
        <v>82</v>
      </c>
      <c r="F19" s="69" t="s">
        <v>43</v>
      </c>
      <c r="G19" s="70" t="s">
        <v>117</v>
      </c>
      <c r="H19" s="74" t="s">
        <v>118</v>
      </c>
      <c r="I19" s="70" t="s">
        <v>119</v>
      </c>
      <c r="J19" s="84">
        <v>6</v>
      </c>
      <c r="K19" s="68">
        <f t="shared" si="3"/>
        <v>365.001529</v>
      </c>
      <c r="L19" s="68">
        <f t="shared" si="4"/>
        <v>365.001529</v>
      </c>
      <c r="M19" s="73">
        <f t="shared" si="5"/>
        <v>365.001529</v>
      </c>
      <c r="N19" s="70">
        <f>478.26-112.624322-0.634149</f>
        <v>365.001529</v>
      </c>
      <c r="O19" s="70"/>
      <c r="P19" s="68"/>
      <c r="Q19" s="68"/>
      <c r="R19" s="68"/>
      <c r="S19" s="68"/>
      <c r="T19" s="68"/>
      <c r="U19" s="69" t="s">
        <v>120</v>
      </c>
      <c r="V19" s="69" t="s">
        <v>121</v>
      </c>
      <c r="W19" s="90" t="s">
        <v>122</v>
      </c>
      <c r="X19" s="71" t="s">
        <v>123</v>
      </c>
      <c r="Y19" s="94"/>
    </row>
    <row r="20" s="48" customFormat="1" ht="193" customHeight="1" spans="1:25">
      <c r="A20" s="68">
        <v>14</v>
      </c>
      <c r="B20" s="69" t="s">
        <v>124</v>
      </c>
      <c r="C20" s="73" t="s">
        <v>125</v>
      </c>
      <c r="D20" s="69" t="s">
        <v>30</v>
      </c>
      <c r="E20" s="70" t="s">
        <v>82</v>
      </c>
      <c r="F20" s="69" t="s">
        <v>43</v>
      </c>
      <c r="G20" s="70" t="s">
        <v>117</v>
      </c>
      <c r="H20" s="74" t="s">
        <v>126</v>
      </c>
      <c r="I20" s="70" t="s">
        <v>119</v>
      </c>
      <c r="J20" s="84">
        <v>6</v>
      </c>
      <c r="K20" s="68">
        <f t="shared" si="3"/>
        <v>134</v>
      </c>
      <c r="L20" s="68">
        <f t="shared" si="4"/>
        <v>134</v>
      </c>
      <c r="M20" s="73">
        <f t="shared" si="5"/>
        <v>134</v>
      </c>
      <c r="N20" s="70"/>
      <c r="O20" s="70">
        <f>138-4</f>
        <v>134</v>
      </c>
      <c r="P20" s="68"/>
      <c r="Q20" s="68"/>
      <c r="R20" s="68"/>
      <c r="S20" s="68"/>
      <c r="T20" s="68"/>
      <c r="U20" s="69" t="s">
        <v>120</v>
      </c>
      <c r="V20" s="69" t="s">
        <v>127</v>
      </c>
      <c r="W20" s="90" t="s">
        <v>122</v>
      </c>
      <c r="X20" s="71" t="s">
        <v>128</v>
      </c>
      <c r="Y20" s="94"/>
    </row>
    <row r="21" s="48" customFormat="1" ht="133" customHeight="1" spans="1:25">
      <c r="A21" s="68">
        <v>15</v>
      </c>
      <c r="B21" s="69" t="s">
        <v>129</v>
      </c>
      <c r="C21" s="70" t="s">
        <v>130</v>
      </c>
      <c r="D21" s="70" t="s">
        <v>30</v>
      </c>
      <c r="E21" s="70" t="s">
        <v>68</v>
      </c>
      <c r="F21" s="70" t="s">
        <v>43</v>
      </c>
      <c r="G21" s="69" t="s">
        <v>131</v>
      </c>
      <c r="H21" s="75" t="s">
        <v>132</v>
      </c>
      <c r="I21" s="70" t="s">
        <v>46</v>
      </c>
      <c r="J21" s="84">
        <v>14891.9</v>
      </c>
      <c r="K21" s="68">
        <f t="shared" si="3"/>
        <v>1832.147796</v>
      </c>
      <c r="L21" s="68">
        <f t="shared" si="4"/>
        <v>1832.147796</v>
      </c>
      <c r="M21" s="73">
        <f t="shared" si="5"/>
        <v>1832.147796</v>
      </c>
      <c r="N21" s="70">
        <v>1832.147796</v>
      </c>
      <c r="O21" s="70"/>
      <c r="P21" s="68"/>
      <c r="Q21" s="68"/>
      <c r="R21" s="68"/>
      <c r="S21" s="68"/>
      <c r="T21" s="68"/>
      <c r="U21" s="69" t="s">
        <v>36</v>
      </c>
      <c r="V21" s="69" t="s">
        <v>37</v>
      </c>
      <c r="W21" s="69" t="s">
        <v>133</v>
      </c>
      <c r="X21" s="71" t="s">
        <v>134</v>
      </c>
      <c r="Y21" s="94"/>
    </row>
    <row r="22" s="5" customFormat="1" ht="172" customHeight="1" spans="1:25">
      <c r="A22" s="68">
        <v>16</v>
      </c>
      <c r="B22" s="70" t="s">
        <v>135</v>
      </c>
      <c r="C22" s="70" t="s">
        <v>136</v>
      </c>
      <c r="D22" s="70" t="s">
        <v>30</v>
      </c>
      <c r="E22" s="70" t="s">
        <v>68</v>
      </c>
      <c r="F22" s="70" t="s">
        <v>43</v>
      </c>
      <c r="G22" s="70" t="s">
        <v>103</v>
      </c>
      <c r="H22" s="71" t="s">
        <v>137</v>
      </c>
      <c r="I22" s="70" t="s">
        <v>71</v>
      </c>
      <c r="J22" s="70">
        <v>30</v>
      </c>
      <c r="K22" s="68">
        <f t="shared" si="3"/>
        <v>3945.008553</v>
      </c>
      <c r="L22" s="68">
        <f t="shared" si="4"/>
        <v>3945.008553</v>
      </c>
      <c r="M22" s="73">
        <f t="shared" si="5"/>
        <v>3945.008553</v>
      </c>
      <c r="N22" s="70">
        <v>1947.498553</v>
      </c>
      <c r="O22" s="70">
        <v>1997.51</v>
      </c>
      <c r="P22" s="70"/>
      <c r="Q22" s="70"/>
      <c r="R22" s="70"/>
      <c r="S22" s="70"/>
      <c r="T22" s="70"/>
      <c r="U22" s="69" t="s">
        <v>36</v>
      </c>
      <c r="V22" s="70" t="s">
        <v>37</v>
      </c>
      <c r="W22" s="70" t="s">
        <v>38</v>
      </c>
      <c r="X22" s="71" t="s">
        <v>138</v>
      </c>
      <c r="Y22" s="86"/>
    </row>
    <row r="23" s="4" customFormat="1" ht="84" customHeight="1" spans="1:25">
      <c r="A23" s="68">
        <v>17</v>
      </c>
      <c r="B23" s="69" t="s">
        <v>139</v>
      </c>
      <c r="C23" s="76" t="s">
        <v>140</v>
      </c>
      <c r="D23" s="70" t="s">
        <v>30</v>
      </c>
      <c r="E23" s="70" t="s">
        <v>141</v>
      </c>
      <c r="F23" s="69" t="s">
        <v>43</v>
      </c>
      <c r="G23" s="76" t="s">
        <v>142</v>
      </c>
      <c r="H23" s="77" t="s">
        <v>143</v>
      </c>
      <c r="I23" s="70" t="s">
        <v>35</v>
      </c>
      <c r="J23" s="84">
        <v>300</v>
      </c>
      <c r="K23" s="68">
        <f t="shared" si="3"/>
        <v>99</v>
      </c>
      <c r="L23" s="68">
        <f t="shared" si="4"/>
        <v>99</v>
      </c>
      <c r="M23" s="73">
        <f t="shared" si="5"/>
        <v>0</v>
      </c>
      <c r="N23" s="85"/>
      <c r="O23" s="70"/>
      <c r="P23" s="86"/>
      <c r="Q23" s="86">
        <v>99</v>
      </c>
      <c r="R23" s="84"/>
      <c r="S23" s="84"/>
      <c r="T23" s="84"/>
      <c r="U23" s="70" t="s">
        <v>144</v>
      </c>
      <c r="V23" s="69" t="s">
        <v>145</v>
      </c>
      <c r="W23" s="69" t="s">
        <v>146</v>
      </c>
      <c r="X23" s="91" t="s">
        <v>147</v>
      </c>
      <c r="Y23" s="71"/>
    </row>
    <row r="24" s="5" customFormat="1" ht="297" customHeight="1" spans="1:25">
      <c r="A24" s="68">
        <v>18</v>
      </c>
      <c r="B24" s="69" t="s">
        <v>148</v>
      </c>
      <c r="C24" s="70" t="s">
        <v>149</v>
      </c>
      <c r="D24" s="70" t="s">
        <v>30</v>
      </c>
      <c r="E24" s="70" t="s">
        <v>68</v>
      </c>
      <c r="F24" s="70" t="s">
        <v>43</v>
      </c>
      <c r="G24" s="70" t="s">
        <v>150</v>
      </c>
      <c r="H24" s="71" t="s">
        <v>151</v>
      </c>
      <c r="I24" s="70" t="s">
        <v>152</v>
      </c>
      <c r="J24" s="70">
        <v>14000</v>
      </c>
      <c r="K24" s="68">
        <f t="shared" si="3"/>
        <v>4576.528235</v>
      </c>
      <c r="L24" s="68">
        <f t="shared" si="4"/>
        <v>4576.528235</v>
      </c>
      <c r="M24" s="73">
        <f t="shared" si="5"/>
        <v>4576.528235</v>
      </c>
      <c r="N24" s="70">
        <f>2846.74-10.814505-29.937495-19.905767-1.309973-0.02-0.3</f>
        <v>2784.45226</v>
      </c>
      <c r="O24" s="70">
        <f>2153.26-13.928661-91.734834-68.6789-6.912501-6.026318-2.295504-23.835895-1.505-78.368075-0.9845-66.91381-0.000027</f>
        <v>1792.075975</v>
      </c>
      <c r="P24" s="70"/>
      <c r="Q24" s="70"/>
      <c r="R24" s="70"/>
      <c r="S24" s="70"/>
      <c r="T24" s="70"/>
      <c r="U24" s="70" t="s">
        <v>153</v>
      </c>
      <c r="V24" s="92" t="s">
        <v>154</v>
      </c>
      <c r="W24" s="70" t="s">
        <v>155</v>
      </c>
      <c r="X24" s="71" t="s">
        <v>156</v>
      </c>
      <c r="Y24" s="86"/>
    </row>
    <row r="25" s="5" customFormat="1" ht="295" customHeight="1" spans="1:25">
      <c r="A25" s="68">
        <v>19</v>
      </c>
      <c r="B25" s="69" t="s">
        <v>157</v>
      </c>
      <c r="C25" s="70" t="s">
        <v>158</v>
      </c>
      <c r="D25" s="70" t="s">
        <v>30</v>
      </c>
      <c r="E25" s="70" t="s">
        <v>159</v>
      </c>
      <c r="F25" s="70" t="s">
        <v>43</v>
      </c>
      <c r="G25" s="70" t="s">
        <v>160</v>
      </c>
      <c r="H25" s="71" t="s">
        <v>161</v>
      </c>
      <c r="I25" s="70" t="s">
        <v>162</v>
      </c>
      <c r="J25" s="70">
        <v>7295</v>
      </c>
      <c r="K25" s="68">
        <f t="shared" si="3"/>
        <v>1834.4429</v>
      </c>
      <c r="L25" s="68">
        <f t="shared" si="4"/>
        <v>1834.4429</v>
      </c>
      <c r="M25" s="73">
        <f t="shared" si="5"/>
        <v>1834.4429</v>
      </c>
      <c r="N25" s="70">
        <v>437.4429</v>
      </c>
      <c r="O25" s="70">
        <v>1397</v>
      </c>
      <c r="P25" s="70"/>
      <c r="Q25" s="70"/>
      <c r="R25" s="70"/>
      <c r="S25" s="70"/>
      <c r="T25" s="70"/>
      <c r="U25" s="70" t="s">
        <v>36</v>
      </c>
      <c r="V25" s="92" t="s">
        <v>37</v>
      </c>
      <c r="W25" s="70" t="s">
        <v>163</v>
      </c>
      <c r="X25" s="71" t="s">
        <v>164</v>
      </c>
      <c r="Y25" s="86"/>
    </row>
    <row r="26" s="5" customFormat="1" ht="139" customHeight="1" spans="1:25">
      <c r="A26" s="68">
        <v>20</v>
      </c>
      <c r="B26" s="69" t="s">
        <v>165</v>
      </c>
      <c r="C26" s="70" t="s">
        <v>166</v>
      </c>
      <c r="D26" s="70" t="s">
        <v>30</v>
      </c>
      <c r="E26" s="70" t="s">
        <v>68</v>
      </c>
      <c r="F26" s="70" t="s">
        <v>43</v>
      </c>
      <c r="G26" s="70" t="s">
        <v>167</v>
      </c>
      <c r="H26" s="71" t="s">
        <v>168</v>
      </c>
      <c r="I26" s="70" t="s">
        <v>152</v>
      </c>
      <c r="J26" s="70">
        <v>649</v>
      </c>
      <c r="K26" s="68">
        <f t="shared" si="3"/>
        <v>261.565</v>
      </c>
      <c r="L26" s="68">
        <f t="shared" si="4"/>
        <v>261.565</v>
      </c>
      <c r="M26" s="73">
        <f t="shared" si="5"/>
        <v>261.565</v>
      </c>
      <c r="N26" s="70">
        <v>261.565</v>
      </c>
      <c r="O26" s="70"/>
      <c r="P26" s="70"/>
      <c r="Q26" s="70"/>
      <c r="R26" s="70"/>
      <c r="S26" s="70"/>
      <c r="T26" s="70"/>
      <c r="U26" s="70" t="s">
        <v>169</v>
      </c>
      <c r="V26" s="92" t="s">
        <v>170</v>
      </c>
      <c r="W26" s="70" t="s">
        <v>171</v>
      </c>
      <c r="X26" s="71" t="s">
        <v>172</v>
      </c>
      <c r="Y26" s="86"/>
    </row>
    <row r="27" s="5" customFormat="1" ht="139" customHeight="1" spans="1:25">
      <c r="A27" s="68">
        <v>21</v>
      </c>
      <c r="B27" s="69" t="s">
        <v>173</v>
      </c>
      <c r="C27" s="70" t="s">
        <v>174</v>
      </c>
      <c r="D27" s="70" t="s">
        <v>30</v>
      </c>
      <c r="E27" s="70" t="s">
        <v>31</v>
      </c>
      <c r="F27" s="70" t="s">
        <v>43</v>
      </c>
      <c r="G27" s="70" t="s">
        <v>69</v>
      </c>
      <c r="H27" s="71" t="s">
        <v>175</v>
      </c>
      <c r="I27" s="70" t="s">
        <v>35</v>
      </c>
      <c r="J27" s="70">
        <v>250</v>
      </c>
      <c r="K27" s="68">
        <f t="shared" si="3"/>
        <v>106.362098</v>
      </c>
      <c r="L27" s="68">
        <f t="shared" si="4"/>
        <v>106.362098</v>
      </c>
      <c r="M27" s="73">
        <f t="shared" si="5"/>
        <v>0</v>
      </c>
      <c r="N27" s="70"/>
      <c r="O27" s="70"/>
      <c r="P27" s="70"/>
      <c r="Q27" s="70">
        <v>106.362098</v>
      </c>
      <c r="R27" s="70"/>
      <c r="S27" s="70"/>
      <c r="T27" s="70"/>
      <c r="U27" s="69" t="s">
        <v>72</v>
      </c>
      <c r="V27" s="92" t="s">
        <v>73</v>
      </c>
      <c r="W27" s="70" t="s">
        <v>74</v>
      </c>
      <c r="X27" s="71"/>
      <c r="Y27" s="86"/>
    </row>
    <row r="28" s="5" customFormat="1" ht="82" customHeight="1" spans="1:25">
      <c r="A28" s="68">
        <v>22</v>
      </c>
      <c r="B28" s="69" t="s">
        <v>176</v>
      </c>
      <c r="C28" s="70" t="s">
        <v>177</v>
      </c>
      <c r="D28" s="70" t="s">
        <v>30</v>
      </c>
      <c r="E28" s="70" t="s">
        <v>31</v>
      </c>
      <c r="F28" s="70" t="s">
        <v>32</v>
      </c>
      <c r="G28" s="70" t="s">
        <v>33</v>
      </c>
      <c r="H28" s="71" t="s">
        <v>178</v>
      </c>
      <c r="I28" s="70" t="s">
        <v>179</v>
      </c>
      <c r="J28" s="70">
        <v>2</v>
      </c>
      <c r="K28" s="68">
        <f t="shared" si="3"/>
        <v>14.48</v>
      </c>
      <c r="L28" s="68">
        <f t="shared" si="4"/>
        <v>14.48</v>
      </c>
      <c r="M28" s="73">
        <f t="shared" si="5"/>
        <v>14.48</v>
      </c>
      <c r="N28" s="70"/>
      <c r="O28" s="70">
        <v>14.48</v>
      </c>
      <c r="P28" s="70"/>
      <c r="Q28" s="70"/>
      <c r="R28" s="70"/>
      <c r="S28" s="70"/>
      <c r="T28" s="70"/>
      <c r="U28" s="70" t="s">
        <v>36</v>
      </c>
      <c r="V28" s="73" t="s">
        <v>37</v>
      </c>
      <c r="W28" s="70" t="s">
        <v>38</v>
      </c>
      <c r="X28" s="71"/>
      <c r="Y28" s="86"/>
    </row>
    <row r="29" s="5" customFormat="1" ht="99" customHeight="1" spans="1:25">
      <c r="A29" s="68">
        <v>23</v>
      </c>
      <c r="B29" s="69" t="s">
        <v>180</v>
      </c>
      <c r="C29" s="70" t="s">
        <v>181</v>
      </c>
      <c r="D29" s="69" t="s">
        <v>30</v>
      </c>
      <c r="E29" s="70" t="s">
        <v>182</v>
      </c>
      <c r="F29" s="69" t="s">
        <v>43</v>
      </c>
      <c r="G29" s="70" t="s">
        <v>160</v>
      </c>
      <c r="H29" s="71" t="s">
        <v>183</v>
      </c>
      <c r="I29" s="70" t="s">
        <v>152</v>
      </c>
      <c r="J29" s="70"/>
      <c r="K29" s="68">
        <f t="shared" si="3"/>
        <v>10</v>
      </c>
      <c r="L29" s="68"/>
      <c r="M29" s="73"/>
      <c r="N29" s="70"/>
      <c r="O29" s="70"/>
      <c r="P29" s="70"/>
      <c r="Q29" s="70"/>
      <c r="R29" s="70"/>
      <c r="S29" s="70"/>
      <c r="T29" s="70">
        <v>10</v>
      </c>
      <c r="U29" s="70" t="s">
        <v>36</v>
      </c>
      <c r="V29" s="73" t="s">
        <v>37</v>
      </c>
      <c r="W29" s="70" t="s">
        <v>38</v>
      </c>
      <c r="X29" s="71"/>
      <c r="Y29" s="86"/>
    </row>
    <row r="30" s="29" customFormat="1" ht="127" customHeight="1" spans="1:25">
      <c r="A30" s="68">
        <v>24</v>
      </c>
      <c r="B30" s="69" t="s">
        <v>184</v>
      </c>
      <c r="C30" s="70" t="s">
        <v>185</v>
      </c>
      <c r="D30" s="69" t="s">
        <v>30</v>
      </c>
      <c r="E30" s="70" t="s">
        <v>182</v>
      </c>
      <c r="F30" s="69" t="s">
        <v>43</v>
      </c>
      <c r="G30" s="70" t="s">
        <v>160</v>
      </c>
      <c r="H30" s="71" t="s">
        <v>186</v>
      </c>
      <c r="I30" s="70" t="s">
        <v>152</v>
      </c>
      <c r="J30" s="84">
        <v>9503</v>
      </c>
      <c r="K30" s="68">
        <f t="shared" si="3"/>
        <v>1355.542633</v>
      </c>
      <c r="L30" s="68">
        <f>M30+P30+Q30</f>
        <v>1355.542633</v>
      </c>
      <c r="M30" s="73">
        <f>N30+O30</f>
        <v>1355.542633</v>
      </c>
      <c r="N30" s="70">
        <v>1355.542633</v>
      </c>
      <c r="O30" s="70"/>
      <c r="P30" s="68"/>
      <c r="Q30" s="68"/>
      <c r="R30" s="68"/>
      <c r="S30" s="68"/>
      <c r="T30" s="68"/>
      <c r="U30" s="70" t="s">
        <v>36</v>
      </c>
      <c r="V30" s="73" t="s">
        <v>37</v>
      </c>
      <c r="W30" s="70" t="s">
        <v>38</v>
      </c>
      <c r="X30" s="71" t="s">
        <v>187</v>
      </c>
      <c r="Y30" s="94"/>
    </row>
    <row r="31" s="48" customFormat="1" ht="127" customHeight="1" spans="1:25">
      <c r="A31" s="68">
        <v>25</v>
      </c>
      <c r="B31" s="69" t="s">
        <v>188</v>
      </c>
      <c r="C31" s="70" t="s">
        <v>189</v>
      </c>
      <c r="D31" s="69" t="s">
        <v>30</v>
      </c>
      <c r="E31" s="70" t="s">
        <v>68</v>
      </c>
      <c r="F31" s="69" t="s">
        <v>43</v>
      </c>
      <c r="G31" s="70" t="s">
        <v>160</v>
      </c>
      <c r="H31" s="71" t="s">
        <v>190</v>
      </c>
      <c r="I31" s="70" t="s">
        <v>191</v>
      </c>
      <c r="J31" s="84">
        <v>173780</v>
      </c>
      <c r="K31" s="68">
        <f t="shared" si="3"/>
        <v>47.65</v>
      </c>
      <c r="L31" s="68">
        <f>M31+P31+Q31</f>
        <v>20.683217</v>
      </c>
      <c r="M31" s="73">
        <f>N31+O31</f>
        <v>20.683217</v>
      </c>
      <c r="N31" s="70">
        <v>13.933657</v>
      </c>
      <c r="O31" s="70">
        <v>6.74956</v>
      </c>
      <c r="P31" s="68"/>
      <c r="Q31" s="68"/>
      <c r="R31" s="68"/>
      <c r="S31" s="68"/>
      <c r="T31" s="68">
        <f>26.474816+0.491967</f>
        <v>26.966783</v>
      </c>
      <c r="U31" s="70" t="s">
        <v>36</v>
      </c>
      <c r="V31" s="73" t="s">
        <v>37</v>
      </c>
      <c r="W31" s="70" t="s">
        <v>38</v>
      </c>
      <c r="X31" s="71"/>
      <c r="Y31" s="94"/>
    </row>
    <row r="32" s="48" customFormat="1" ht="109" customHeight="1" spans="1:25">
      <c r="A32" s="68">
        <v>26</v>
      </c>
      <c r="B32" s="69" t="s">
        <v>192</v>
      </c>
      <c r="C32" s="70" t="s">
        <v>193</v>
      </c>
      <c r="D32" s="69" t="s">
        <v>30</v>
      </c>
      <c r="E32" s="70" t="s">
        <v>31</v>
      </c>
      <c r="F32" s="69" t="s">
        <v>43</v>
      </c>
      <c r="G32" s="70" t="s">
        <v>194</v>
      </c>
      <c r="H32" s="71" t="s">
        <v>195</v>
      </c>
      <c r="I32" s="70" t="s">
        <v>119</v>
      </c>
      <c r="J32" s="84">
        <v>6</v>
      </c>
      <c r="K32" s="68">
        <f t="shared" si="3"/>
        <v>86.811051</v>
      </c>
      <c r="L32" s="68">
        <f>M32+P32+Q32</f>
        <v>86.811051</v>
      </c>
      <c r="M32" s="73">
        <f>N32+O32</f>
        <v>0</v>
      </c>
      <c r="N32" s="70"/>
      <c r="O32" s="70"/>
      <c r="P32" s="68"/>
      <c r="Q32" s="68">
        <v>86.811051</v>
      </c>
      <c r="R32" s="68"/>
      <c r="S32" s="68"/>
      <c r="T32" s="68"/>
      <c r="U32" s="70" t="s">
        <v>144</v>
      </c>
      <c r="V32" s="73" t="s">
        <v>145</v>
      </c>
      <c r="W32" s="70" t="s">
        <v>146</v>
      </c>
      <c r="X32" s="71"/>
      <c r="Y32" s="94"/>
    </row>
    <row r="33" s="48" customFormat="1" ht="141" customHeight="1" spans="1:25">
      <c r="A33" s="68">
        <v>27</v>
      </c>
      <c r="B33" s="69" t="s">
        <v>196</v>
      </c>
      <c r="C33" s="70" t="s">
        <v>197</v>
      </c>
      <c r="D33" s="69" t="s">
        <v>30</v>
      </c>
      <c r="E33" s="70" t="s">
        <v>159</v>
      </c>
      <c r="F33" s="69" t="s">
        <v>43</v>
      </c>
      <c r="G33" s="70" t="s">
        <v>160</v>
      </c>
      <c r="H33" s="71" t="s">
        <v>198</v>
      </c>
      <c r="I33" s="70" t="s">
        <v>199</v>
      </c>
      <c r="J33" s="84">
        <v>35067</v>
      </c>
      <c r="K33" s="68">
        <f t="shared" si="3"/>
        <v>1051.177194</v>
      </c>
      <c r="L33" s="68">
        <f>M33+P33+Q33</f>
        <v>1051.177194</v>
      </c>
      <c r="M33" s="73">
        <f>N33+O33</f>
        <v>1051.177194</v>
      </c>
      <c r="N33" s="70">
        <v>811.017194</v>
      </c>
      <c r="O33" s="70">
        <v>240.16</v>
      </c>
      <c r="P33" s="68"/>
      <c r="Q33" s="68"/>
      <c r="R33" s="68"/>
      <c r="S33" s="68"/>
      <c r="T33" s="68"/>
      <c r="U33" s="70" t="s">
        <v>36</v>
      </c>
      <c r="V33" s="73" t="s">
        <v>37</v>
      </c>
      <c r="W33" s="70" t="s">
        <v>38</v>
      </c>
      <c r="X33" s="71"/>
      <c r="Y33" s="94"/>
    </row>
    <row r="34" s="4" customFormat="1" ht="84" customHeight="1" spans="1:25">
      <c r="A34" s="68">
        <v>28</v>
      </c>
      <c r="B34" s="69" t="s">
        <v>200</v>
      </c>
      <c r="C34" s="70" t="s">
        <v>201</v>
      </c>
      <c r="D34" s="69" t="s">
        <v>202</v>
      </c>
      <c r="E34" s="69" t="s">
        <v>203</v>
      </c>
      <c r="F34" s="69" t="s">
        <v>43</v>
      </c>
      <c r="G34" s="69" t="s">
        <v>160</v>
      </c>
      <c r="H34" s="71" t="s">
        <v>204</v>
      </c>
      <c r="I34" s="70" t="s">
        <v>205</v>
      </c>
      <c r="J34" s="84">
        <v>800</v>
      </c>
      <c r="K34" s="68">
        <f t="shared" ref="K34:K39" si="6">L34+T34</f>
        <v>617.706</v>
      </c>
      <c r="L34" s="68">
        <f t="shared" ref="L34:L39" si="7">M34+P34+Q34</f>
        <v>551.706</v>
      </c>
      <c r="M34" s="73">
        <f t="shared" ref="M34:M40" si="8">N34+O34</f>
        <v>551.706</v>
      </c>
      <c r="N34" s="70">
        <v>551.706</v>
      </c>
      <c r="O34" s="70"/>
      <c r="P34" s="86"/>
      <c r="Q34" s="86"/>
      <c r="R34" s="84"/>
      <c r="S34" s="84"/>
      <c r="T34" s="84">
        <v>66</v>
      </c>
      <c r="U34" s="70"/>
      <c r="V34" s="70" t="s">
        <v>206</v>
      </c>
      <c r="W34" s="70" t="s">
        <v>207</v>
      </c>
      <c r="X34" s="71" t="s">
        <v>208</v>
      </c>
      <c r="Y34" s="71"/>
    </row>
    <row r="35" s="4" customFormat="1" ht="84" customHeight="1" spans="1:25">
      <c r="A35" s="68">
        <v>29</v>
      </c>
      <c r="B35" s="69" t="s">
        <v>209</v>
      </c>
      <c r="C35" s="70" t="s">
        <v>210</v>
      </c>
      <c r="D35" s="69" t="s">
        <v>202</v>
      </c>
      <c r="E35" s="69" t="s">
        <v>203</v>
      </c>
      <c r="F35" s="69" t="s">
        <v>43</v>
      </c>
      <c r="G35" s="69" t="s">
        <v>160</v>
      </c>
      <c r="H35" s="71" t="s">
        <v>211</v>
      </c>
      <c r="I35" s="70" t="s">
        <v>205</v>
      </c>
      <c r="J35" s="84">
        <v>350</v>
      </c>
      <c r="K35" s="68">
        <f t="shared" si="6"/>
        <v>340.2</v>
      </c>
      <c r="L35" s="68">
        <f t="shared" si="7"/>
        <v>340.2</v>
      </c>
      <c r="M35" s="73">
        <f t="shared" si="8"/>
        <v>340.2</v>
      </c>
      <c r="N35" s="70">
        <v>340.2</v>
      </c>
      <c r="O35" s="70"/>
      <c r="P35" s="86"/>
      <c r="Q35" s="86"/>
      <c r="R35" s="84"/>
      <c r="S35" s="84"/>
      <c r="T35" s="84"/>
      <c r="U35" s="70"/>
      <c r="V35" s="70" t="s">
        <v>206</v>
      </c>
      <c r="W35" s="70" t="s">
        <v>207</v>
      </c>
      <c r="X35" s="71" t="s">
        <v>212</v>
      </c>
      <c r="Y35" s="71"/>
    </row>
    <row r="36" s="4" customFormat="1" ht="84" customHeight="1" spans="1:25">
      <c r="A36" s="68">
        <v>30</v>
      </c>
      <c r="B36" s="69" t="s">
        <v>213</v>
      </c>
      <c r="C36" s="70" t="s">
        <v>214</v>
      </c>
      <c r="D36" s="69" t="s">
        <v>202</v>
      </c>
      <c r="E36" s="69" t="s">
        <v>203</v>
      </c>
      <c r="F36" s="69" t="s">
        <v>43</v>
      </c>
      <c r="G36" s="69" t="s">
        <v>160</v>
      </c>
      <c r="H36" s="71" t="s">
        <v>215</v>
      </c>
      <c r="I36" s="70" t="s">
        <v>119</v>
      </c>
      <c r="J36" s="84">
        <v>240</v>
      </c>
      <c r="K36" s="68">
        <f t="shared" si="6"/>
        <v>116.478</v>
      </c>
      <c r="L36" s="68">
        <f t="shared" si="7"/>
        <v>116.478</v>
      </c>
      <c r="M36" s="73">
        <f t="shared" si="8"/>
        <v>116.478</v>
      </c>
      <c r="N36" s="70">
        <v>10.814505</v>
      </c>
      <c r="O36" s="70">
        <v>105.663495</v>
      </c>
      <c r="P36" s="86"/>
      <c r="Q36" s="86"/>
      <c r="R36" s="84"/>
      <c r="S36" s="84"/>
      <c r="T36" s="84"/>
      <c r="U36" s="70"/>
      <c r="V36" s="70" t="s">
        <v>206</v>
      </c>
      <c r="W36" s="70" t="s">
        <v>207</v>
      </c>
      <c r="X36" s="71" t="s">
        <v>212</v>
      </c>
      <c r="Y36" s="71"/>
    </row>
    <row r="37" s="4" customFormat="1" ht="84" customHeight="1" spans="1:25">
      <c r="A37" s="68">
        <v>31</v>
      </c>
      <c r="B37" s="69" t="s">
        <v>216</v>
      </c>
      <c r="C37" s="70" t="s">
        <v>217</v>
      </c>
      <c r="D37" s="69" t="s">
        <v>202</v>
      </c>
      <c r="E37" s="69" t="s">
        <v>203</v>
      </c>
      <c r="F37" s="69" t="s">
        <v>43</v>
      </c>
      <c r="G37" s="69" t="s">
        <v>160</v>
      </c>
      <c r="H37" s="71" t="s">
        <v>218</v>
      </c>
      <c r="I37" s="70" t="s">
        <v>119</v>
      </c>
      <c r="J37" s="84">
        <v>947</v>
      </c>
      <c r="K37" s="68">
        <f t="shared" si="6"/>
        <v>306.828</v>
      </c>
      <c r="L37" s="68">
        <f t="shared" si="7"/>
        <v>306.828</v>
      </c>
      <c r="M37" s="73">
        <f t="shared" si="8"/>
        <v>306.828</v>
      </c>
      <c r="N37" s="70">
        <v>86.196468</v>
      </c>
      <c r="O37" s="70">
        <v>220.631532</v>
      </c>
      <c r="P37" s="86"/>
      <c r="Q37" s="86"/>
      <c r="R37" s="84"/>
      <c r="S37" s="84"/>
      <c r="T37" s="84"/>
      <c r="U37" s="70"/>
      <c r="V37" s="70" t="s">
        <v>206</v>
      </c>
      <c r="W37" s="70" t="s">
        <v>207</v>
      </c>
      <c r="X37" s="71"/>
      <c r="Y37" s="71"/>
    </row>
    <row r="38" s="4" customFormat="1" ht="168" customHeight="1" spans="1:25">
      <c r="A38" s="68">
        <v>32</v>
      </c>
      <c r="B38" s="69" t="s">
        <v>219</v>
      </c>
      <c r="C38" s="70" t="s">
        <v>220</v>
      </c>
      <c r="D38" s="69" t="s">
        <v>202</v>
      </c>
      <c r="E38" s="69" t="s">
        <v>221</v>
      </c>
      <c r="F38" s="69" t="s">
        <v>43</v>
      </c>
      <c r="G38" s="69" t="s">
        <v>160</v>
      </c>
      <c r="H38" s="71" t="s">
        <v>222</v>
      </c>
      <c r="I38" s="70" t="s">
        <v>205</v>
      </c>
      <c r="J38" s="84">
        <v>10000</v>
      </c>
      <c r="K38" s="68">
        <f t="shared" si="6"/>
        <v>524.9</v>
      </c>
      <c r="L38" s="68">
        <f t="shared" si="7"/>
        <v>501.61</v>
      </c>
      <c r="M38" s="73">
        <f t="shared" si="8"/>
        <v>501.61</v>
      </c>
      <c r="N38" s="70">
        <v>146.25</v>
      </c>
      <c r="O38" s="70">
        <v>355.36</v>
      </c>
      <c r="P38" s="86"/>
      <c r="Q38" s="86"/>
      <c r="R38" s="84"/>
      <c r="S38" s="84"/>
      <c r="T38" s="84">
        <f>20+3.29</f>
        <v>23.29</v>
      </c>
      <c r="U38" s="70" t="s">
        <v>36</v>
      </c>
      <c r="V38" s="69" t="s">
        <v>37</v>
      </c>
      <c r="W38" s="69" t="s">
        <v>38</v>
      </c>
      <c r="X38" s="91" t="s">
        <v>223</v>
      </c>
      <c r="Y38" s="71"/>
    </row>
    <row r="39" s="4" customFormat="1" ht="105" customHeight="1" spans="1:25">
      <c r="A39" s="68">
        <v>33</v>
      </c>
      <c r="B39" s="69" t="s">
        <v>224</v>
      </c>
      <c r="C39" s="70" t="s">
        <v>225</v>
      </c>
      <c r="D39" s="69" t="s">
        <v>202</v>
      </c>
      <c r="E39" s="69" t="s">
        <v>203</v>
      </c>
      <c r="F39" s="69" t="s">
        <v>43</v>
      </c>
      <c r="G39" s="69" t="s">
        <v>160</v>
      </c>
      <c r="H39" s="71" t="s">
        <v>226</v>
      </c>
      <c r="I39" s="70" t="s">
        <v>205</v>
      </c>
      <c r="J39" s="84">
        <v>711</v>
      </c>
      <c r="K39" s="68">
        <f t="shared" si="6"/>
        <v>853.2</v>
      </c>
      <c r="L39" s="68">
        <f t="shared" si="7"/>
        <v>853.2</v>
      </c>
      <c r="M39" s="73">
        <f t="shared" si="8"/>
        <v>853.2</v>
      </c>
      <c r="N39" s="70"/>
      <c r="O39" s="70">
        <v>853.2</v>
      </c>
      <c r="P39" s="86"/>
      <c r="Q39" s="86"/>
      <c r="R39" s="84"/>
      <c r="S39" s="84"/>
      <c r="T39" s="84"/>
      <c r="U39" s="70"/>
      <c r="V39" s="70" t="s">
        <v>227</v>
      </c>
      <c r="W39" s="70" t="s">
        <v>228</v>
      </c>
      <c r="X39" s="71" t="s">
        <v>229</v>
      </c>
      <c r="Y39" s="86"/>
    </row>
    <row r="40" s="4" customFormat="1" ht="142" customHeight="1" spans="1:25">
      <c r="A40" s="68">
        <v>34</v>
      </c>
      <c r="B40" s="69" t="s">
        <v>230</v>
      </c>
      <c r="C40" s="70" t="s">
        <v>231</v>
      </c>
      <c r="D40" s="69" t="s">
        <v>232</v>
      </c>
      <c r="E40" s="70" t="s">
        <v>233</v>
      </c>
      <c r="F40" s="69" t="s">
        <v>43</v>
      </c>
      <c r="G40" s="70" t="s">
        <v>234</v>
      </c>
      <c r="H40" s="71" t="s">
        <v>235</v>
      </c>
      <c r="I40" s="70" t="s">
        <v>236</v>
      </c>
      <c r="J40" s="84">
        <v>27</v>
      </c>
      <c r="K40" s="68">
        <f t="shared" ref="K40:K52" si="9">L40+T40</f>
        <v>1899.564421</v>
      </c>
      <c r="L40" s="68">
        <f t="shared" ref="L40:L52" si="10">M40+P40+Q40</f>
        <v>1899.564421</v>
      </c>
      <c r="M40" s="73">
        <f t="shared" si="8"/>
        <v>1899.564421</v>
      </c>
      <c r="N40" s="70"/>
      <c r="O40" s="70">
        <v>1899.564421</v>
      </c>
      <c r="P40" s="86"/>
      <c r="Q40" s="86"/>
      <c r="R40" s="84"/>
      <c r="S40" s="84"/>
      <c r="T40" s="84"/>
      <c r="U40" s="70" t="s">
        <v>237</v>
      </c>
      <c r="V40" s="70" t="s">
        <v>238</v>
      </c>
      <c r="W40" s="70" t="s">
        <v>239</v>
      </c>
      <c r="X40" s="71" t="s">
        <v>240</v>
      </c>
      <c r="Y40" s="86"/>
    </row>
    <row r="41" s="4" customFormat="1" ht="253" customHeight="1" spans="1:25">
      <c r="A41" s="68">
        <v>35</v>
      </c>
      <c r="B41" s="69" t="s">
        <v>241</v>
      </c>
      <c r="C41" s="70" t="s">
        <v>242</v>
      </c>
      <c r="D41" s="69" t="s">
        <v>232</v>
      </c>
      <c r="E41" s="70" t="s">
        <v>233</v>
      </c>
      <c r="F41" s="69" t="s">
        <v>43</v>
      </c>
      <c r="G41" s="70" t="s">
        <v>243</v>
      </c>
      <c r="H41" s="71" t="s">
        <v>244</v>
      </c>
      <c r="I41" s="70" t="s">
        <v>236</v>
      </c>
      <c r="J41" s="84">
        <v>64.58</v>
      </c>
      <c r="K41" s="68">
        <f t="shared" si="9"/>
        <v>3439.959116</v>
      </c>
      <c r="L41" s="68">
        <f t="shared" si="10"/>
        <v>3439.959116</v>
      </c>
      <c r="M41" s="73">
        <f t="shared" ref="M41:M59" si="11">N41+O41</f>
        <v>3439.959116</v>
      </c>
      <c r="N41" s="70"/>
      <c r="O41" s="70">
        <v>3439.959116</v>
      </c>
      <c r="P41" s="86"/>
      <c r="Q41" s="86"/>
      <c r="R41" s="84"/>
      <c r="S41" s="84"/>
      <c r="T41" s="84"/>
      <c r="U41" s="69" t="s">
        <v>72</v>
      </c>
      <c r="V41" s="70" t="s">
        <v>73</v>
      </c>
      <c r="W41" s="70" t="s">
        <v>74</v>
      </c>
      <c r="X41" s="71" t="s">
        <v>240</v>
      </c>
      <c r="Y41" s="86"/>
    </row>
    <row r="42" s="4" customFormat="1" ht="156" customHeight="1" spans="1:25">
      <c r="A42" s="68">
        <v>36</v>
      </c>
      <c r="B42" s="69" t="s">
        <v>245</v>
      </c>
      <c r="C42" s="70" t="s">
        <v>246</v>
      </c>
      <c r="D42" s="69" t="s">
        <v>232</v>
      </c>
      <c r="E42" s="70" t="s">
        <v>233</v>
      </c>
      <c r="F42" s="69" t="s">
        <v>43</v>
      </c>
      <c r="G42" s="70" t="s">
        <v>247</v>
      </c>
      <c r="H42" s="71" t="s">
        <v>248</v>
      </c>
      <c r="I42" s="70" t="s">
        <v>236</v>
      </c>
      <c r="J42" s="84">
        <v>14.1</v>
      </c>
      <c r="K42" s="68">
        <f t="shared" si="9"/>
        <v>366.428034</v>
      </c>
      <c r="L42" s="68">
        <f t="shared" si="10"/>
        <v>366.428034</v>
      </c>
      <c r="M42" s="73">
        <f t="shared" si="11"/>
        <v>366.428034</v>
      </c>
      <c r="N42" s="70">
        <v>366.428034</v>
      </c>
      <c r="O42" s="70"/>
      <c r="P42" s="86"/>
      <c r="Q42" s="86"/>
      <c r="R42" s="84"/>
      <c r="S42" s="84"/>
      <c r="T42" s="84"/>
      <c r="U42" s="69" t="s">
        <v>72</v>
      </c>
      <c r="V42" s="70" t="s">
        <v>73</v>
      </c>
      <c r="W42" s="70" t="s">
        <v>74</v>
      </c>
      <c r="X42" s="71" t="s">
        <v>249</v>
      </c>
      <c r="Y42" s="86"/>
    </row>
    <row r="43" s="4" customFormat="1" ht="141" customHeight="1" spans="1:25">
      <c r="A43" s="68">
        <v>37</v>
      </c>
      <c r="B43" s="69" t="s">
        <v>250</v>
      </c>
      <c r="C43" s="70" t="s">
        <v>251</v>
      </c>
      <c r="D43" s="69" t="s">
        <v>232</v>
      </c>
      <c r="E43" s="70" t="s">
        <v>233</v>
      </c>
      <c r="F43" s="69" t="s">
        <v>43</v>
      </c>
      <c r="G43" s="70" t="s">
        <v>252</v>
      </c>
      <c r="H43" s="71" t="s">
        <v>253</v>
      </c>
      <c r="I43" s="70" t="s">
        <v>236</v>
      </c>
      <c r="J43" s="84">
        <v>8</v>
      </c>
      <c r="K43" s="68">
        <f t="shared" si="9"/>
        <v>372.300721</v>
      </c>
      <c r="L43" s="68">
        <f t="shared" si="10"/>
        <v>372.300721</v>
      </c>
      <c r="M43" s="73">
        <f t="shared" si="11"/>
        <v>372.300721</v>
      </c>
      <c r="N43" s="70">
        <v>372.300721</v>
      </c>
      <c r="O43" s="70"/>
      <c r="P43" s="86"/>
      <c r="Q43" s="86"/>
      <c r="R43" s="84"/>
      <c r="S43" s="84"/>
      <c r="T43" s="84"/>
      <c r="U43" s="70"/>
      <c r="V43" s="73" t="s">
        <v>63</v>
      </c>
      <c r="W43" s="86" t="s">
        <v>64</v>
      </c>
      <c r="X43" s="71" t="s">
        <v>254</v>
      </c>
      <c r="Y43" s="86"/>
    </row>
    <row r="44" s="4" customFormat="1" ht="142" customHeight="1" spans="1:25">
      <c r="A44" s="68">
        <v>38</v>
      </c>
      <c r="B44" s="69" t="s">
        <v>255</v>
      </c>
      <c r="C44" s="70" t="s">
        <v>256</v>
      </c>
      <c r="D44" s="69" t="s">
        <v>232</v>
      </c>
      <c r="E44" s="70" t="s">
        <v>233</v>
      </c>
      <c r="F44" s="69" t="s">
        <v>43</v>
      </c>
      <c r="G44" s="70" t="s">
        <v>69</v>
      </c>
      <c r="H44" s="71" t="s">
        <v>257</v>
      </c>
      <c r="I44" s="70" t="s">
        <v>236</v>
      </c>
      <c r="J44" s="84">
        <v>6</v>
      </c>
      <c r="K44" s="68">
        <f t="shared" si="9"/>
        <v>118.940009</v>
      </c>
      <c r="L44" s="68">
        <f t="shared" si="10"/>
        <v>118.940009</v>
      </c>
      <c r="M44" s="73">
        <f t="shared" si="11"/>
        <v>118.940009</v>
      </c>
      <c r="N44" s="70">
        <v>118.940009</v>
      </c>
      <c r="O44" s="70"/>
      <c r="P44" s="86"/>
      <c r="Q44" s="86"/>
      <c r="R44" s="84"/>
      <c r="S44" s="84"/>
      <c r="T44" s="84"/>
      <c r="U44" s="69" t="s">
        <v>72</v>
      </c>
      <c r="V44" s="70" t="s">
        <v>73</v>
      </c>
      <c r="W44" s="70" t="s">
        <v>74</v>
      </c>
      <c r="X44" s="71" t="s">
        <v>258</v>
      </c>
      <c r="Y44" s="86"/>
    </row>
    <row r="45" s="4" customFormat="1" ht="148" customHeight="1" spans="1:25">
      <c r="A45" s="68">
        <v>39</v>
      </c>
      <c r="B45" s="69" t="s">
        <v>259</v>
      </c>
      <c r="C45" s="70" t="s">
        <v>260</v>
      </c>
      <c r="D45" s="69" t="s">
        <v>232</v>
      </c>
      <c r="E45" s="70" t="s">
        <v>233</v>
      </c>
      <c r="F45" s="69" t="s">
        <v>43</v>
      </c>
      <c r="G45" s="70" t="s">
        <v>83</v>
      </c>
      <c r="H45" s="71" t="s">
        <v>261</v>
      </c>
      <c r="I45" s="70" t="s">
        <v>236</v>
      </c>
      <c r="J45" s="84">
        <v>2</v>
      </c>
      <c r="K45" s="68">
        <f t="shared" si="9"/>
        <v>108.8983</v>
      </c>
      <c r="L45" s="68">
        <f t="shared" si="10"/>
        <v>108.8983</v>
      </c>
      <c r="M45" s="73">
        <f t="shared" si="11"/>
        <v>108.8983</v>
      </c>
      <c r="N45" s="70">
        <v>108.8983</v>
      </c>
      <c r="O45" s="70"/>
      <c r="P45" s="86"/>
      <c r="Q45" s="86"/>
      <c r="R45" s="84"/>
      <c r="S45" s="84"/>
      <c r="T45" s="84"/>
      <c r="U45" s="69" t="s">
        <v>72</v>
      </c>
      <c r="V45" s="70" t="s">
        <v>73</v>
      </c>
      <c r="W45" s="70" t="s">
        <v>74</v>
      </c>
      <c r="X45" s="71" t="s">
        <v>262</v>
      </c>
      <c r="Y45" s="86"/>
    </row>
    <row r="46" s="4" customFormat="1" ht="83" customHeight="1" spans="1:25">
      <c r="A46" s="68">
        <v>40</v>
      </c>
      <c r="B46" s="69" t="s">
        <v>263</v>
      </c>
      <c r="C46" s="70" t="s">
        <v>264</v>
      </c>
      <c r="D46" s="69" t="s">
        <v>232</v>
      </c>
      <c r="E46" s="70" t="s">
        <v>265</v>
      </c>
      <c r="F46" s="69" t="s">
        <v>43</v>
      </c>
      <c r="G46" s="70" t="s">
        <v>266</v>
      </c>
      <c r="H46" s="71" t="s">
        <v>267</v>
      </c>
      <c r="I46" s="70" t="s">
        <v>152</v>
      </c>
      <c r="J46" s="84">
        <v>3096</v>
      </c>
      <c r="K46" s="68">
        <f t="shared" si="9"/>
        <v>292.32</v>
      </c>
      <c r="L46" s="68">
        <f t="shared" si="10"/>
        <v>292.32</v>
      </c>
      <c r="M46" s="73">
        <f t="shared" si="11"/>
        <v>292.32</v>
      </c>
      <c r="N46" s="70">
        <v>292.32</v>
      </c>
      <c r="O46" s="70"/>
      <c r="P46" s="86"/>
      <c r="Q46" s="86"/>
      <c r="R46" s="84"/>
      <c r="S46" s="84"/>
      <c r="T46" s="84"/>
      <c r="U46" s="70" t="s">
        <v>268</v>
      </c>
      <c r="V46" s="70" t="s">
        <v>269</v>
      </c>
      <c r="W46" s="70" t="s">
        <v>270</v>
      </c>
      <c r="X46" s="71" t="s">
        <v>271</v>
      </c>
      <c r="Y46" s="86"/>
    </row>
    <row r="47" s="4" customFormat="1" ht="115" customHeight="1" spans="1:25">
      <c r="A47" s="68">
        <v>41</v>
      </c>
      <c r="B47" s="69" t="s">
        <v>272</v>
      </c>
      <c r="C47" s="70" t="s">
        <v>273</v>
      </c>
      <c r="D47" s="69" t="s">
        <v>232</v>
      </c>
      <c r="E47" s="70" t="s">
        <v>265</v>
      </c>
      <c r="F47" s="70" t="s">
        <v>43</v>
      </c>
      <c r="G47" s="70" t="s">
        <v>274</v>
      </c>
      <c r="H47" s="71" t="s">
        <v>275</v>
      </c>
      <c r="I47" s="70" t="s">
        <v>236</v>
      </c>
      <c r="J47" s="84">
        <v>8</v>
      </c>
      <c r="K47" s="68">
        <f t="shared" si="9"/>
        <v>231.349136</v>
      </c>
      <c r="L47" s="68">
        <f t="shared" si="10"/>
        <v>231.349136</v>
      </c>
      <c r="M47" s="73">
        <f t="shared" si="11"/>
        <v>0</v>
      </c>
      <c r="N47" s="84"/>
      <c r="O47" s="84"/>
      <c r="P47" s="87">
        <v>231.349136</v>
      </c>
      <c r="Q47" s="86"/>
      <c r="R47" s="84"/>
      <c r="S47" s="84"/>
      <c r="T47" s="84"/>
      <c r="U47" s="70"/>
      <c r="V47" s="70" t="s">
        <v>227</v>
      </c>
      <c r="W47" s="70" t="s">
        <v>228</v>
      </c>
      <c r="X47" s="71" t="s">
        <v>276</v>
      </c>
      <c r="Y47" s="86"/>
    </row>
    <row r="48" s="4" customFormat="1" ht="118" customHeight="1" spans="1:25">
      <c r="A48" s="68">
        <v>42</v>
      </c>
      <c r="B48" s="69" t="s">
        <v>277</v>
      </c>
      <c r="C48" s="70" t="s">
        <v>278</v>
      </c>
      <c r="D48" s="69" t="s">
        <v>232</v>
      </c>
      <c r="E48" s="70" t="s">
        <v>265</v>
      </c>
      <c r="F48" s="70" t="s">
        <v>43</v>
      </c>
      <c r="G48" s="70" t="s">
        <v>279</v>
      </c>
      <c r="H48" s="71" t="s">
        <v>280</v>
      </c>
      <c r="I48" s="70" t="s">
        <v>236</v>
      </c>
      <c r="J48" s="84">
        <v>8</v>
      </c>
      <c r="K48" s="68">
        <f t="shared" si="9"/>
        <v>385</v>
      </c>
      <c r="L48" s="68">
        <f t="shared" si="10"/>
        <v>385</v>
      </c>
      <c r="M48" s="73">
        <f t="shared" si="11"/>
        <v>0</v>
      </c>
      <c r="N48" s="84"/>
      <c r="O48" s="84"/>
      <c r="P48" s="87">
        <v>385</v>
      </c>
      <c r="Q48" s="86"/>
      <c r="R48" s="84"/>
      <c r="S48" s="84"/>
      <c r="T48" s="84"/>
      <c r="U48" s="70"/>
      <c r="V48" s="70" t="s">
        <v>227</v>
      </c>
      <c r="W48" s="70" t="s">
        <v>228</v>
      </c>
      <c r="X48" s="71" t="s">
        <v>281</v>
      </c>
      <c r="Y48" s="86"/>
    </row>
    <row r="49" s="4" customFormat="1" ht="127" customHeight="1" spans="1:25">
      <c r="A49" s="68">
        <v>43</v>
      </c>
      <c r="B49" s="69" t="s">
        <v>282</v>
      </c>
      <c r="C49" s="70" t="s">
        <v>283</v>
      </c>
      <c r="D49" s="69" t="s">
        <v>232</v>
      </c>
      <c r="E49" s="70" t="s">
        <v>265</v>
      </c>
      <c r="F49" s="70" t="s">
        <v>43</v>
      </c>
      <c r="G49" s="70" t="s">
        <v>284</v>
      </c>
      <c r="H49" s="71" t="s">
        <v>285</v>
      </c>
      <c r="I49" s="70" t="s">
        <v>236</v>
      </c>
      <c r="J49" s="84">
        <v>8</v>
      </c>
      <c r="K49" s="68">
        <f t="shared" si="9"/>
        <v>380</v>
      </c>
      <c r="L49" s="68">
        <f t="shared" si="10"/>
        <v>380</v>
      </c>
      <c r="M49" s="73">
        <f t="shared" si="11"/>
        <v>0</v>
      </c>
      <c r="N49" s="84"/>
      <c r="O49" s="84"/>
      <c r="P49" s="87">
        <v>380</v>
      </c>
      <c r="Q49" s="86"/>
      <c r="R49" s="84"/>
      <c r="S49" s="84"/>
      <c r="T49" s="84"/>
      <c r="U49" s="70"/>
      <c r="V49" s="70" t="s">
        <v>227</v>
      </c>
      <c r="W49" s="70" t="s">
        <v>228</v>
      </c>
      <c r="X49" s="71" t="s">
        <v>286</v>
      </c>
      <c r="Y49" s="86"/>
    </row>
    <row r="50" s="4" customFormat="1" ht="108" customHeight="1" spans="1:25">
      <c r="A50" s="68">
        <v>44</v>
      </c>
      <c r="B50" s="69" t="s">
        <v>287</v>
      </c>
      <c r="C50" s="70" t="s">
        <v>288</v>
      </c>
      <c r="D50" s="69" t="s">
        <v>232</v>
      </c>
      <c r="E50" s="70" t="s">
        <v>265</v>
      </c>
      <c r="F50" s="70" t="s">
        <v>43</v>
      </c>
      <c r="G50" s="70" t="s">
        <v>289</v>
      </c>
      <c r="H50" s="71" t="s">
        <v>290</v>
      </c>
      <c r="I50" s="70" t="s">
        <v>236</v>
      </c>
      <c r="J50" s="84">
        <v>8</v>
      </c>
      <c r="K50" s="68">
        <f t="shared" si="9"/>
        <v>383.076832</v>
      </c>
      <c r="L50" s="68">
        <f t="shared" si="10"/>
        <v>383.076832</v>
      </c>
      <c r="M50" s="73">
        <f t="shared" si="11"/>
        <v>0</v>
      </c>
      <c r="N50" s="84"/>
      <c r="O50" s="84"/>
      <c r="P50" s="87">
        <v>383.076832</v>
      </c>
      <c r="Q50" s="86"/>
      <c r="R50" s="84"/>
      <c r="S50" s="84"/>
      <c r="T50" s="84"/>
      <c r="U50" s="70"/>
      <c r="V50" s="70" t="s">
        <v>227</v>
      </c>
      <c r="W50" s="70" t="s">
        <v>228</v>
      </c>
      <c r="X50" s="71" t="s">
        <v>291</v>
      </c>
      <c r="Y50" s="86"/>
    </row>
    <row r="51" s="4" customFormat="1" ht="120" customHeight="1" spans="1:25">
      <c r="A51" s="68">
        <v>45</v>
      </c>
      <c r="B51" s="69" t="s">
        <v>292</v>
      </c>
      <c r="C51" s="70" t="s">
        <v>293</v>
      </c>
      <c r="D51" s="69" t="s">
        <v>232</v>
      </c>
      <c r="E51" s="70" t="s">
        <v>265</v>
      </c>
      <c r="F51" s="70" t="s">
        <v>43</v>
      </c>
      <c r="G51" s="70" t="s">
        <v>294</v>
      </c>
      <c r="H51" s="71" t="s">
        <v>295</v>
      </c>
      <c r="I51" s="70" t="s">
        <v>236</v>
      </c>
      <c r="J51" s="84">
        <v>7</v>
      </c>
      <c r="K51" s="68">
        <f t="shared" si="9"/>
        <v>315.001699</v>
      </c>
      <c r="L51" s="68">
        <f t="shared" si="10"/>
        <v>315.001699</v>
      </c>
      <c r="M51" s="73">
        <f t="shared" si="11"/>
        <v>0</v>
      </c>
      <c r="N51" s="84"/>
      <c r="O51" s="84"/>
      <c r="P51" s="88">
        <v>315.001699</v>
      </c>
      <c r="Q51" s="86"/>
      <c r="R51" s="84"/>
      <c r="S51" s="84"/>
      <c r="T51" s="84"/>
      <c r="U51" s="70"/>
      <c r="V51" s="70" t="s">
        <v>227</v>
      </c>
      <c r="W51" s="70" t="s">
        <v>228</v>
      </c>
      <c r="X51" s="71" t="s">
        <v>296</v>
      </c>
      <c r="Y51" s="86"/>
    </row>
    <row r="52" s="4" customFormat="1" ht="97" customHeight="1" spans="1:25">
      <c r="A52" s="68">
        <v>46</v>
      </c>
      <c r="B52" s="69" t="s">
        <v>297</v>
      </c>
      <c r="C52" s="70" t="s">
        <v>298</v>
      </c>
      <c r="D52" s="69" t="s">
        <v>232</v>
      </c>
      <c r="E52" s="70" t="s">
        <v>265</v>
      </c>
      <c r="F52" s="70" t="s">
        <v>43</v>
      </c>
      <c r="G52" s="70" t="s">
        <v>299</v>
      </c>
      <c r="H52" s="71" t="s">
        <v>300</v>
      </c>
      <c r="I52" s="70" t="s">
        <v>236</v>
      </c>
      <c r="J52" s="84">
        <v>1.2</v>
      </c>
      <c r="K52" s="68">
        <f t="shared" si="9"/>
        <v>53.572333</v>
      </c>
      <c r="L52" s="68">
        <f t="shared" si="10"/>
        <v>53.572333</v>
      </c>
      <c r="M52" s="73">
        <f t="shared" si="11"/>
        <v>0</v>
      </c>
      <c r="N52" s="84"/>
      <c r="O52" s="84"/>
      <c r="P52" s="88">
        <v>53.572333</v>
      </c>
      <c r="Q52" s="86"/>
      <c r="R52" s="84"/>
      <c r="S52" s="84"/>
      <c r="T52" s="84"/>
      <c r="U52" s="70"/>
      <c r="V52" s="70" t="s">
        <v>227</v>
      </c>
      <c r="W52" s="70" t="s">
        <v>228</v>
      </c>
      <c r="X52" s="71" t="s">
        <v>301</v>
      </c>
      <c r="Y52" s="86"/>
    </row>
    <row r="53" s="4" customFormat="1" ht="116" customHeight="1" spans="1:25">
      <c r="A53" s="68">
        <v>47</v>
      </c>
      <c r="B53" s="69" t="s">
        <v>302</v>
      </c>
      <c r="C53" s="70" t="s">
        <v>303</v>
      </c>
      <c r="D53" s="69" t="s">
        <v>232</v>
      </c>
      <c r="E53" s="70" t="s">
        <v>265</v>
      </c>
      <c r="F53" s="70" t="s">
        <v>43</v>
      </c>
      <c r="G53" s="70" t="s">
        <v>304</v>
      </c>
      <c r="H53" s="71" t="s">
        <v>305</v>
      </c>
      <c r="I53" s="70" t="s">
        <v>236</v>
      </c>
      <c r="J53" s="84">
        <v>11.71</v>
      </c>
      <c r="K53" s="68">
        <f t="shared" ref="K53:K66" si="12">L53+T53</f>
        <v>367.745197</v>
      </c>
      <c r="L53" s="68">
        <f t="shared" ref="L53:L65" si="13">M53+P53+Q53</f>
        <v>367.745197</v>
      </c>
      <c r="M53" s="73">
        <f t="shared" si="11"/>
        <v>367.745197</v>
      </c>
      <c r="N53" s="84">
        <v>367.745197</v>
      </c>
      <c r="O53" s="84"/>
      <c r="P53" s="87"/>
      <c r="Q53" s="86"/>
      <c r="R53" s="84"/>
      <c r="S53" s="84"/>
      <c r="T53" s="84"/>
      <c r="U53" s="70" t="s">
        <v>36</v>
      </c>
      <c r="V53" s="70" t="s">
        <v>306</v>
      </c>
      <c r="W53" s="70" t="s">
        <v>307</v>
      </c>
      <c r="X53" s="71" t="s">
        <v>308</v>
      </c>
      <c r="Y53" s="86"/>
    </row>
    <row r="54" s="4" customFormat="1" ht="116" customHeight="1" spans="1:25">
      <c r="A54" s="68">
        <v>48</v>
      </c>
      <c r="B54" s="69" t="s">
        <v>309</v>
      </c>
      <c r="C54" s="70" t="s">
        <v>310</v>
      </c>
      <c r="D54" s="69" t="s">
        <v>232</v>
      </c>
      <c r="E54" s="70" t="s">
        <v>265</v>
      </c>
      <c r="F54" s="70" t="s">
        <v>43</v>
      </c>
      <c r="G54" s="70" t="s">
        <v>311</v>
      </c>
      <c r="H54" s="71" t="s">
        <v>312</v>
      </c>
      <c r="I54" s="70" t="s">
        <v>236</v>
      </c>
      <c r="J54" s="84">
        <v>15</v>
      </c>
      <c r="K54" s="68">
        <f t="shared" si="12"/>
        <v>432.794076</v>
      </c>
      <c r="L54" s="68">
        <f t="shared" si="13"/>
        <v>432.794076</v>
      </c>
      <c r="M54" s="73">
        <f t="shared" si="11"/>
        <v>432.794076</v>
      </c>
      <c r="N54" s="84">
        <v>432.794076</v>
      </c>
      <c r="O54" s="84"/>
      <c r="P54" s="87"/>
      <c r="Q54" s="86"/>
      <c r="R54" s="84"/>
      <c r="S54" s="84"/>
      <c r="T54" s="84"/>
      <c r="U54" s="70" t="s">
        <v>313</v>
      </c>
      <c r="V54" s="70" t="s">
        <v>314</v>
      </c>
      <c r="W54" s="70" t="s">
        <v>315</v>
      </c>
      <c r="X54" s="71" t="s">
        <v>316</v>
      </c>
      <c r="Y54" s="86"/>
    </row>
    <row r="55" s="4" customFormat="1" ht="116" customHeight="1" spans="1:25">
      <c r="A55" s="68">
        <v>49</v>
      </c>
      <c r="B55" s="69" t="s">
        <v>317</v>
      </c>
      <c r="C55" s="70" t="s">
        <v>318</v>
      </c>
      <c r="D55" s="69" t="s">
        <v>232</v>
      </c>
      <c r="E55" s="70" t="s">
        <v>265</v>
      </c>
      <c r="F55" s="70" t="s">
        <v>43</v>
      </c>
      <c r="G55" s="70" t="s">
        <v>319</v>
      </c>
      <c r="H55" s="71" t="s">
        <v>320</v>
      </c>
      <c r="I55" s="70" t="s">
        <v>236</v>
      </c>
      <c r="J55" s="84">
        <v>20.05</v>
      </c>
      <c r="K55" s="68">
        <f t="shared" si="12"/>
        <v>119.656492</v>
      </c>
      <c r="L55" s="68">
        <f t="shared" si="13"/>
        <v>119.656492</v>
      </c>
      <c r="M55" s="73">
        <f t="shared" si="11"/>
        <v>119.656492</v>
      </c>
      <c r="N55" s="84">
        <v>119.656492</v>
      </c>
      <c r="O55" s="84"/>
      <c r="P55" s="87"/>
      <c r="Q55" s="86"/>
      <c r="R55" s="84"/>
      <c r="S55" s="84"/>
      <c r="T55" s="84"/>
      <c r="U55" s="70" t="s">
        <v>36</v>
      </c>
      <c r="V55" s="70" t="s">
        <v>306</v>
      </c>
      <c r="W55" s="70" t="s">
        <v>307</v>
      </c>
      <c r="X55" s="71" t="s">
        <v>321</v>
      </c>
      <c r="Y55" s="86"/>
    </row>
    <row r="56" s="4" customFormat="1" ht="116" customHeight="1" spans="1:25">
      <c r="A56" s="68">
        <v>50</v>
      </c>
      <c r="B56" s="69" t="s">
        <v>322</v>
      </c>
      <c r="C56" s="70" t="s">
        <v>323</v>
      </c>
      <c r="D56" s="69" t="s">
        <v>232</v>
      </c>
      <c r="E56" s="70" t="s">
        <v>265</v>
      </c>
      <c r="F56" s="70" t="s">
        <v>43</v>
      </c>
      <c r="G56" s="70" t="s">
        <v>324</v>
      </c>
      <c r="H56" s="71" t="s">
        <v>325</v>
      </c>
      <c r="I56" s="70" t="s">
        <v>236</v>
      </c>
      <c r="J56" s="84">
        <v>7.2</v>
      </c>
      <c r="K56" s="68">
        <f t="shared" si="12"/>
        <v>342.626857</v>
      </c>
      <c r="L56" s="68">
        <f t="shared" si="13"/>
        <v>342.626857</v>
      </c>
      <c r="M56" s="73">
        <f t="shared" si="11"/>
        <v>0</v>
      </c>
      <c r="N56" s="84"/>
      <c r="O56" s="84"/>
      <c r="P56" s="87"/>
      <c r="Q56" s="86">
        <v>342.626857</v>
      </c>
      <c r="R56" s="84"/>
      <c r="S56" s="84"/>
      <c r="T56" s="84"/>
      <c r="U56" s="70" t="s">
        <v>237</v>
      </c>
      <c r="V56" s="70" t="s">
        <v>238</v>
      </c>
      <c r="W56" s="70" t="s">
        <v>239</v>
      </c>
      <c r="X56" s="71" t="s">
        <v>326</v>
      </c>
      <c r="Y56" s="86"/>
    </row>
    <row r="57" s="4" customFormat="1" ht="116" customHeight="1" spans="1:25">
      <c r="A57" s="68">
        <v>51</v>
      </c>
      <c r="B57" s="69" t="s">
        <v>327</v>
      </c>
      <c r="C57" s="70" t="s">
        <v>328</v>
      </c>
      <c r="D57" s="69" t="s">
        <v>232</v>
      </c>
      <c r="E57" s="70" t="s">
        <v>265</v>
      </c>
      <c r="F57" s="70" t="s">
        <v>43</v>
      </c>
      <c r="G57" s="70" t="s">
        <v>329</v>
      </c>
      <c r="H57" s="71" t="s">
        <v>330</v>
      </c>
      <c r="I57" s="70" t="s">
        <v>331</v>
      </c>
      <c r="J57" s="84">
        <v>1</v>
      </c>
      <c r="K57" s="68">
        <f t="shared" si="12"/>
        <v>1156.772166</v>
      </c>
      <c r="L57" s="68">
        <f t="shared" si="13"/>
        <v>1156.772166</v>
      </c>
      <c r="M57" s="73">
        <f t="shared" si="11"/>
        <v>1156.772166</v>
      </c>
      <c r="N57" s="84">
        <v>1156.772166</v>
      </c>
      <c r="O57" s="84"/>
      <c r="P57" s="87"/>
      <c r="Q57" s="86"/>
      <c r="R57" s="84"/>
      <c r="S57" s="84"/>
      <c r="T57" s="84"/>
      <c r="U57" s="70" t="s">
        <v>72</v>
      </c>
      <c r="V57" s="70" t="s">
        <v>332</v>
      </c>
      <c r="W57" s="70" t="s">
        <v>333</v>
      </c>
      <c r="X57" s="71" t="s">
        <v>334</v>
      </c>
      <c r="Y57" s="86"/>
    </row>
    <row r="58" s="4" customFormat="1" ht="116" customHeight="1" spans="1:25">
      <c r="A58" s="68">
        <v>52</v>
      </c>
      <c r="B58" s="69" t="s">
        <v>335</v>
      </c>
      <c r="C58" s="70" t="s">
        <v>336</v>
      </c>
      <c r="D58" s="69" t="s">
        <v>232</v>
      </c>
      <c r="E58" s="70" t="s">
        <v>265</v>
      </c>
      <c r="F58" s="70" t="s">
        <v>43</v>
      </c>
      <c r="G58" s="70" t="s">
        <v>337</v>
      </c>
      <c r="H58" s="71" t="s">
        <v>338</v>
      </c>
      <c r="I58" s="70" t="s">
        <v>71</v>
      </c>
      <c r="J58" s="84">
        <v>1</v>
      </c>
      <c r="K58" s="68">
        <f t="shared" si="12"/>
        <v>198.871338</v>
      </c>
      <c r="L58" s="68">
        <f t="shared" si="13"/>
        <v>198.871338</v>
      </c>
      <c r="M58" s="73">
        <f t="shared" si="11"/>
        <v>198.871338</v>
      </c>
      <c r="N58" s="84"/>
      <c r="O58" s="84">
        <v>198.871338</v>
      </c>
      <c r="P58" s="87"/>
      <c r="Q58" s="86"/>
      <c r="R58" s="84"/>
      <c r="S58" s="84"/>
      <c r="T58" s="84"/>
      <c r="U58" s="70" t="s">
        <v>36</v>
      </c>
      <c r="V58" s="70" t="s">
        <v>306</v>
      </c>
      <c r="W58" s="70" t="s">
        <v>307</v>
      </c>
      <c r="X58" s="71" t="s">
        <v>339</v>
      </c>
      <c r="Y58" s="86"/>
    </row>
    <row r="59" s="4" customFormat="1" ht="116" customHeight="1" spans="1:25">
      <c r="A59" s="68">
        <v>53</v>
      </c>
      <c r="B59" s="69" t="s">
        <v>340</v>
      </c>
      <c r="C59" s="69" t="s">
        <v>341</v>
      </c>
      <c r="D59" s="70" t="s">
        <v>232</v>
      </c>
      <c r="E59" s="70" t="s">
        <v>265</v>
      </c>
      <c r="F59" s="69" t="s">
        <v>43</v>
      </c>
      <c r="G59" s="72" t="s">
        <v>142</v>
      </c>
      <c r="H59" s="71" t="s">
        <v>342</v>
      </c>
      <c r="I59" s="70" t="s">
        <v>179</v>
      </c>
      <c r="J59" s="84">
        <v>1</v>
      </c>
      <c r="K59" s="68">
        <f t="shared" si="12"/>
        <v>365.508033</v>
      </c>
      <c r="L59" s="68">
        <f t="shared" si="13"/>
        <v>0</v>
      </c>
      <c r="M59" s="73"/>
      <c r="N59" s="84"/>
      <c r="O59" s="84"/>
      <c r="P59" s="87"/>
      <c r="Q59" s="86"/>
      <c r="R59" s="84"/>
      <c r="S59" s="84"/>
      <c r="T59" s="84">
        <v>365.508033</v>
      </c>
      <c r="U59" s="69" t="s">
        <v>144</v>
      </c>
      <c r="V59" s="69" t="s">
        <v>145</v>
      </c>
      <c r="W59" s="69" t="s">
        <v>146</v>
      </c>
      <c r="X59" s="75" t="s">
        <v>343</v>
      </c>
      <c r="Y59" s="86"/>
    </row>
    <row r="60" s="4" customFormat="1" ht="116" customHeight="1" spans="1:25">
      <c r="A60" s="68">
        <v>54</v>
      </c>
      <c r="B60" s="69" t="s">
        <v>344</v>
      </c>
      <c r="C60" s="70" t="s">
        <v>345</v>
      </c>
      <c r="D60" s="70" t="s">
        <v>232</v>
      </c>
      <c r="E60" s="70" t="s">
        <v>265</v>
      </c>
      <c r="F60" s="69" t="s">
        <v>43</v>
      </c>
      <c r="G60" s="69" t="s">
        <v>346</v>
      </c>
      <c r="H60" s="75" t="s">
        <v>347</v>
      </c>
      <c r="I60" s="70" t="s">
        <v>236</v>
      </c>
      <c r="J60" s="84">
        <v>26</v>
      </c>
      <c r="K60" s="68">
        <f t="shared" si="12"/>
        <v>175.235184</v>
      </c>
      <c r="L60" s="68">
        <f t="shared" si="13"/>
        <v>0</v>
      </c>
      <c r="M60" s="73"/>
      <c r="N60" s="84"/>
      <c r="O60" s="84"/>
      <c r="P60" s="87"/>
      <c r="Q60" s="86"/>
      <c r="R60" s="84"/>
      <c r="S60" s="84"/>
      <c r="T60" s="84">
        <v>175.235184</v>
      </c>
      <c r="U60" s="69" t="s">
        <v>169</v>
      </c>
      <c r="V60" s="69" t="s">
        <v>170</v>
      </c>
      <c r="W60" s="69" t="s">
        <v>171</v>
      </c>
      <c r="X60" s="75" t="s">
        <v>348</v>
      </c>
      <c r="Y60" s="86"/>
    </row>
    <row r="61" s="48" customFormat="1" ht="115" customHeight="1" spans="1:25">
      <c r="A61" s="68">
        <v>55</v>
      </c>
      <c r="B61" s="69" t="s">
        <v>349</v>
      </c>
      <c r="C61" s="73" t="s">
        <v>350</v>
      </c>
      <c r="D61" s="69" t="s">
        <v>232</v>
      </c>
      <c r="E61" s="70" t="s">
        <v>265</v>
      </c>
      <c r="F61" s="69" t="s">
        <v>43</v>
      </c>
      <c r="G61" s="70" t="s">
        <v>284</v>
      </c>
      <c r="H61" s="74" t="s">
        <v>351</v>
      </c>
      <c r="I61" s="84" t="s">
        <v>236</v>
      </c>
      <c r="J61" s="84">
        <v>1.47</v>
      </c>
      <c r="K61" s="68">
        <f t="shared" si="12"/>
        <v>262.147663</v>
      </c>
      <c r="L61" s="68">
        <f t="shared" si="13"/>
        <v>262.147663</v>
      </c>
      <c r="M61" s="73">
        <f t="shared" ref="M61:M65" si="14">N61+O61</f>
        <v>262.147663</v>
      </c>
      <c r="N61" s="70">
        <v>262.147663</v>
      </c>
      <c r="O61" s="70"/>
      <c r="P61" s="68"/>
      <c r="Q61" s="68"/>
      <c r="R61" s="68"/>
      <c r="S61" s="68"/>
      <c r="T61" s="68"/>
      <c r="U61" s="70" t="s">
        <v>36</v>
      </c>
      <c r="V61" s="70" t="s">
        <v>306</v>
      </c>
      <c r="W61" s="70" t="s">
        <v>307</v>
      </c>
      <c r="X61" s="71" t="s">
        <v>352</v>
      </c>
      <c r="Y61" s="94"/>
    </row>
    <row r="62" s="5" customFormat="1" ht="118" customHeight="1" spans="1:25">
      <c r="A62" s="68">
        <v>56</v>
      </c>
      <c r="B62" s="69" t="s">
        <v>353</v>
      </c>
      <c r="C62" s="70" t="s">
        <v>354</v>
      </c>
      <c r="D62" s="69" t="s">
        <v>232</v>
      </c>
      <c r="E62" s="70" t="s">
        <v>265</v>
      </c>
      <c r="F62" s="70" t="s">
        <v>43</v>
      </c>
      <c r="G62" s="70" t="s">
        <v>355</v>
      </c>
      <c r="H62" s="71" t="s">
        <v>356</v>
      </c>
      <c r="I62" s="70" t="s">
        <v>236</v>
      </c>
      <c r="J62" s="70">
        <v>13</v>
      </c>
      <c r="K62" s="68">
        <f t="shared" si="12"/>
        <v>137.675081</v>
      </c>
      <c r="L62" s="68">
        <f t="shared" si="13"/>
        <v>137.675081</v>
      </c>
      <c r="M62" s="73">
        <f t="shared" si="14"/>
        <v>137.675081</v>
      </c>
      <c r="N62" s="70">
        <v>137.675081</v>
      </c>
      <c r="O62" s="70"/>
      <c r="P62" s="70"/>
      <c r="Q62" s="70"/>
      <c r="R62" s="70"/>
      <c r="S62" s="70"/>
      <c r="T62" s="70"/>
      <c r="U62" s="70" t="s">
        <v>36</v>
      </c>
      <c r="V62" s="70" t="s">
        <v>306</v>
      </c>
      <c r="W62" s="70" t="s">
        <v>307</v>
      </c>
      <c r="X62" s="71" t="s">
        <v>357</v>
      </c>
      <c r="Y62" s="86"/>
    </row>
    <row r="63" s="4" customFormat="1" ht="90" customHeight="1" spans="1:25">
      <c r="A63" s="68">
        <v>57</v>
      </c>
      <c r="B63" s="69" t="s">
        <v>358</v>
      </c>
      <c r="C63" s="70" t="s">
        <v>359</v>
      </c>
      <c r="D63" s="69" t="s">
        <v>232</v>
      </c>
      <c r="E63" s="70" t="s">
        <v>265</v>
      </c>
      <c r="F63" s="70" t="s">
        <v>43</v>
      </c>
      <c r="G63" s="70" t="s">
        <v>360</v>
      </c>
      <c r="H63" s="71" t="s">
        <v>361</v>
      </c>
      <c r="I63" s="70" t="s">
        <v>236</v>
      </c>
      <c r="J63" s="84">
        <v>6.6</v>
      </c>
      <c r="K63" s="68">
        <f t="shared" si="12"/>
        <v>900</v>
      </c>
      <c r="L63" s="68">
        <f t="shared" si="13"/>
        <v>900</v>
      </c>
      <c r="M63" s="73">
        <f t="shared" si="14"/>
        <v>900</v>
      </c>
      <c r="N63" s="84">
        <v>900</v>
      </c>
      <c r="O63" s="84"/>
      <c r="P63" s="88"/>
      <c r="Q63" s="86"/>
      <c r="R63" s="84"/>
      <c r="S63" s="84"/>
      <c r="T63" s="84"/>
      <c r="U63" s="70"/>
      <c r="V63" s="70" t="s">
        <v>227</v>
      </c>
      <c r="W63" s="70" t="s">
        <v>228</v>
      </c>
      <c r="X63" s="71" t="s">
        <v>362</v>
      </c>
      <c r="Y63" s="86"/>
    </row>
    <row r="64" s="4" customFormat="1" ht="108" customHeight="1" spans="1:25">
      <c r="A64" s="68">
        <v>58</v>
      </c>
      <c r="B64" s="69" t="s">
        <v>363</v>
      </c>
      <c r="C64" s="70" t="s">
        <v>364</v>
      </c>
      <c r="D64" s="69" t="s">
        <v>232</v>
      </c>
      <c r="E64" s="70" t="s">
        <v>265</v>
      </c>
      <c r="F64" s="70" t="s">
        <v>43</v>
      </c>
      <c r="G64" s="70" t="s">
        <v>89</v>
      </c>
      <c r="H64" s="71" t="s">
        <v>365</v>
      </c>
      <c r="I64" s="70" t="s">
        <v>236</v>
      </c>
      <c r="J64" s="84">
        <v>3.5</v>
      </c>
      <c r="K64" s="68">
        <f t="shared" si="12"/>
        <v>570.543127</v>
      </c>
      <c r="L64" s="68">
        <f t="shared" ref="L64:L76" si="15">M64+P64+Q64</f>
        <v>570.543127</v>
      </c>
      <c r="M64" s="73">
        <f t="shared" ref="M64:M76" si="16">N64+O64</f>
        <v>570.543127</v>
      </c>
      <c r="N64" s="84">
        <v>570.543127</v>
      </c>
      <c r="O64" s="84"/>
      <c r="P64" s="88"/>
      <c r="Q64" s="86"/>
      <c r="R64" s="84"/>
      <c r="S64" s="84"/>
      <c r="T64" s="84"/>
      <c r="U64" s="70"/>
      <c r="V64" s="70" t="s">
        <v>227</v>
      </c>
      <c r="W64" s="70" t="s">
        <v>228</v>
      </c>
      <c r="X64" s="71" t="s">
        <v>366</v>
      </c>
      <c r="Y64" s="86"/>
    </row>
    <row r="65" s="4" customFormat="1" ht="90" customHeight="1" spans="1:25">
      <c r="A65" s="68">
        <v>59</v>
      </c>
      <c r="B65" s="69" t="s">
        <v>367</v>
      </c>
      <c r="C65" s="70" t="s">
        <v>368</v>
      </c>
      <c r="D65" s="69" t="s">
        <v>232</v>
      </c>
      <c r="E65" s="70" t="s">
        <v>265</v>
      </c>
      <c r="F65" s="70" t="s">
        <v>43</v>
      </c>
      <c r="G65" s="70" t="s">
        <v>369</v>
      </c>
      <c r="H65" s="71" t="s">
        <v>370</v>
      </c>
      <c r="I65" s="70" t="s">
        <v>236</v>
      </c>
      <c r="J65" s="84">
        <v>10</v>
      </c>
      <c r="K65" s="68">
        <f t="shared" si="12"/>
        <v>1500</v>
      </c>
      <c r="L65" s="68">
        <f t="shared" si="15"/>
        <v>1500</v>
      </c>
      <c r="M65" s="73">
        <f t="shared" si="16"/>
        <v>1500</v>
      </c>
      <c r="N65" s="84">
        <v>1500</v>
      </c>
      <c r="O65" s="84"/>
      <c r="P65" s="88"/>
      <c r="Q65" s="86"/>
      <c r="R65" s="84"/>
      <c r="S65" s="84"/>
      <c r="T65" s="84"/>
      <c r="U65" s="70"/>
      <c r="V65" s="70" t="s">
        <v>227</v>
      </c>
      <c r="W65" s="70" t="s">
        <v>228</v>
      </c>
      <c r="X65" s="71" t="s">
        <v>371</v>
      </c>
      <c r="Y65" s="86"/>
    </row>
    <row r="66" s="4" customFormat="1" ht="117" customHeight="1" spans="1:25">
      <c r="A66" s="68">
        <v>60</v>
      </c>
      <c r="B66" s="69" t="s">
        <v>372</v>
      </c>
      <c r="C66" s="70" t="s">
        <v>373</v>
      </c>
      <c r="D66" s="69" t="s">
        <v>232</v>
      </c>
      <c r="E66" s="70" t="s">
        <v>265</v>
      </c>
      <c r="F66" s="70" t="s">
        <v>43</v>
      </c>
      <c r="G66" s="70" t="s">
        <v>299</v>
      </c>
      <c r="H66" s="71" t="s">
        <v>374</v>
      </c>
      <c r="I66" s="70" t="s">
        <v>236</v>
      </c>
      <c r="J66" s="84">
        <v>87</v>
      </c>
      <c r="K66" s="68">
        <v>11000</v>
      </c>
      <c r="L66" s="68">
        <f t="shared" si="15"/>
        <v>0</v>
      </c>
      <c r="M66" s="73">
        <f t="shared" si="16"/>
        <v>0</v>
      </c>
      <c r="N66" s="84"/>
      <c r="O66" s="84"/>
      <c r="P66" s="88"/>
      <c r="Q66" s="86"/>
      <c r="R66" s="84"/>
      <c r="S66" s="84">
        <v>11000</v>
      </c>
      <c r="T66" s="84"/>
      <c r="U66" s="70"/>
      <c r="V66" s="70" t="s">
        <v>227</v>
      </c>
      <c r="W66" s="70" t="s">
        <v>228</v>
      </c>
      <c r="X66" s="71" t="s">
        <v>375</v>
      </c>
      <c r="Y66" s="86"/>
    </row>
    <row r="67" s="4" customFormat="1" ht="109" customHeight="1" spans="1:25">
      <c r="A67" s="68">
        <v>61</v>
      </c>
      <c r="B67" s="69" t="s">
        <v>376</v>
      </c>
      <c r="C67" s="70" t="s">
        <v>377</v>
      </c>
      <c r="D67" s="69" t="s">
        <v>232</v>
      </c>
      <c r="E67" s="70" t="s">
        <v>265</v>
      </c>
      <c r="F67" s="70" t="s">
        <v>43</v>
      </c>
      <c r="G67" s="70" t="s">
        <v>378</v>
      </c>
      <c r="H67" s="71" t="s">
        <v>379</v>
      </c>
      <c r="I67" s="70" t="s">
        <v>236</v>
      </c>
      <c r="J67" s="84">
        <v>1.1</v>
      </c>
      <c r="K67" s="68">
        <v>4000</v>
      </c>
      <c r="L67" s="68">
        <f t="shared" si="15"/>
        <v>0</v>
      </c>
      <c r="M67" s="73">
        <f t="shared" si="16"/>
        <v>0</v>
      </c>
      <c r="N67" s="84"/>
      <c r="O67" s="84"/>
      <c r="P67" s="88"/>
      <c r="Q67" s="86"/>
      <c r="R67" s="84"/>
      <c r="S67" s="84">
        <v>4000</v>
      </c>
      <c r="T67" s="84"/>
      <c r="U67" s="70"/>
      <c r="V67" s="70" t="s">
        <v>227</v>
      </c>
      <c r="W67" s="70" t="s">
        <v>228</v>
      </c>
      <c r="X67" s="71" t="s">
        <v>380</v>
      </c>
      <c r="Y67" s="86"/>
    </row>
    <row r="68" s="4" customFormat="1" ht="111" customHeight="1" spans="1:25">
      <c r="A68" s="68">
        <v>62</v>
      </c>
      <c r="B68" s="69" t="s">
        <v>381</v>
      </c>
      <c r="C68" s="70" t="s">
        <v>382</v>
      </c>
      <c r="D68" s="69" t="s">
        <v>232</v>
      </c>
      <c r="E68" s="70" t="s">
        <v>265</v>
      </c>
      <c r="F68" s="70" t="s">
        <v>43</v>
      </c>
      <c r="G68" s="70" t="s">
        <v>383</v>
      </c>
      <c r="H68" s="71" t="s">
        <v>384</v>
      </c>
      <c r="I68" s="70" t="s">
        <v>236</v>
      </c>
      <c r="J68" s="84">
        <v>32.9</v>
      </c>
      <c r="K68" s="68">
        <v>4000</v>
      </c>
      <c r="L68" s="68">
        <f t="shared" si="15"/>
        <v>0</v>
      </c>
      <c r="M68" s="73">
        <f t="shared" si="16"/>
        <v>0</v>
      </c>
      <c r="N68" s="84"/>
      <c r="O68" s="84"/>
      <c r="P68" s="88"/>
      <c r="Q68" s="86"/>
      <c r="R68" s="84"/>
      <c r="S68" s="84">
        <v>4000</v>
      </c>
      <c r="T68" s="84"/>
      <c r="U68" s="70" t="s">
        <v>36</v>
      </c>
      <c r="V68" s="70" t="s">
        <v>306</v>
      </c>
      <c r="W68" s="70" t="s">
        <v>307</v>
      </c>
      <c r="X68" s="71" t="s">
        <v>385</v>
      </c>
      <c r="Y68" s="86"/>
    </row>
    <row r="69" s="4" customFormat="1" ht="90" customHeight="1" spans="1:25">
      <c r="A69" s="68">
        <v>63</v>
      </c>
      <c r="B69" s="69" t="s">
        <v>386</v>
      </c>
      <c r="C69" s="70" t="s">
        <v>387</v>
      </c>
      <c r="D69" s="69" t="s">
        <v>232</v>
      </c>
      <c r="E69" s="70" t="s">
        <v>265</v>
      </c>
      <c r="F69" s="70" t="s">
        <v>43</v>
      </c>
      <c r="G69" s="70" t="s">
        <v>388</v>
      </c>
      <c r="H69" s="71" t="s">
        <v>389</v>
      </c>
      <c r="I69" s="70" t="s">
        <v>236</v>
      </c>
      <c r="J69" s="84">
        <v>6.2</v>
      </c>
      <c r="K69" s="68">
        <v>3000</v>
      </c>
      <c r="L69" s="68">
        <f t="shared" si="15"/>
        <v>0</v>
      </c>
      <c r="M69" s="73">
        <f t="shared" si="16"/>
        <v>0</v>
      </c>
      <c r="N69" s="84"/>
      <c r="O69" s="84"/>
      <c r="P69" s="88"/>
      <c r="Q69" s="86"/>
      <c r="R69" s="84"/>
      <c r="S69" s="84">
        <v>3000</v>
      </c>
      <c r="T69" s="84"/>
      <c r="U69" s="70" t="s">
        <v>36</v>
      </c>
      <c r="V69" s="70" t="s">
        <v>306</v>
      </c>
      <c r="W69" s="70" t="s">
        <v>307</v>
      </c>
      <c r="X69" s="71" t="s">
        <v>390</v>
      </c>
      <c r="Y69" s="86"/>
    </row>
    <row r="70" s="4" customFormat="1" ht="90" customHeight="1" spans="1:25">
      <c r="A70" s="68">
        <v>64</v>
      </c>
      <c r="B70" s="69" t="s">
        <v>391</v>
      </c>
      <c r="C70" s="70" t="s">
        <v>392</v>
      </c>
      <c r="D70" s="69" t="s">
        <v>232</v>
      </c>
      <c r="E70" s="70" t="s">
        <v>265</v>
      </c>
      <c r="F70" s="70" t="s">
        <v>43</v>
      </c>
      <c r="G70" s="70" t="s">
        <v>393</v>
      </c>
      <c r="H70" s="71" t="s">
        <v>394</v>
      </c>
      <c r="I70" s="70" t="s">
        <v>236</v>
      </c>
      <c r="J70" s="84">
        <v>3.63</v>
      </c>
      <c r="K70" s="68">
        <v>1200</v>
      </c>
      <c r="L70" s="68">
        <f t="shared" si="15"/>
        <v>0</v>
      </c>
      <c r="M70" s="73">
        <f t="shared" si="16"/>
        <v>0</v>
      </c>
      <c r="N70" s="84"/>
      <c r="O70" s="84"/>
      <c r="P70" s="88"/>
      <c r="Q70" s="86"/>
      <c r="R70" s="84"/>
      <c r="S70" s="84">
        <v>1200</v>
      </c>
      <c r="T70" s="84"/>
      <c r="U70" s="70" t="s">
        <v>36</v>
      </c>
      <c r="V70" s="70" t="s">
        <v>306</v>
      </c>
      <c r="W70" s="70" t="s">
        <v>307</v>
      </c>
      <c r="X70" s="71" t="s">
        <v>395</v>
      </c>
      <c r="Y70" s="86"/>
    </row>
    <row r="71" s="4" customFormat="1" ht="90" customHeight="1" spans="1:25">
      <c r="A71" s="68">
        <v>65</v>
      </c>
      <c r="B71" s="69" t="s">
        <v>396</v>
      </c>
      <c r="C71" s="70" t="s">
        <v>397</v>
      </c>
      <c r="D71" s="69" t="s">
        <v>232</v>
      </c>
      <c r="E71" s="70" t="s">
        <v>265</v>
      </c>
      <c r="F71" s="70" t="s">
        <v>43</v>
      </c>
      <c r="G71" s="70" t="s">
        <v>398</v>
      </c>
      <c r="H71" s="71" t="s">
        <v>399</v>
      </c>
      <c r="I71" s="70" t="s">
        <v>236</v>
      </c>
      <c r="J71" s="84">
        <v>0.3</v>
      </c>
      <c r="K71" s="68">
        <f t="shared" ref="K71:K76" si="17">L71+T71</f>
        <v>49.600215</v>
      </c>
      <c r="L71" s="68">
        <f t="shared" si="15"/>
        <v>49.600215</v>
      </c>
      <c r="M71" s="73">
        <f t="shared" si="16"/>
        <v>49.600215</v>
      </c>
      <c r="N71" s="84">
        <v>49.600215</v>
      </c>
      <c r="O71" s="84"/>
      <c r="P71" s="88"/>
      <c r="Q71" s="86"/>
      <c r="R71" s="84"/>
      <c r="S71" s="84"/>
      <c r="T71" s="84"/>
      <c r="U71" s="70" t="s">
        <v>400</v>
      </c>
      <c r="V71" s="70" t="s">
        <v>56</v>
      </c>
      <c r="W71" s="70" t="s">
        <v>57</v>
      </c>
      <c r="X71" s="71"/>
      <c r="Y71" s="86"/>
    </row>
    <row r="72" s="4" customFormat="1" ht="90" customHeight="1" spans="1:25">
      <c r="A72" s="68">
        <v>66</v>
      </c>
      <c r="B72" s="69" t="s">
        <v>401</v>
      </c>
      <c r="C72" s="70" t="s">
        <v>402</v>
      </c>
      <c r="D72" s="69" t="s">
        <v>232</v>
      </c>
      <c r="E72" s="70" t="s">
        <v>265</v>
      </c>
      <c r="F72" s="70" t="s">
        <v>43</v>
      </c>
      <c r="G72" s="70" t="s">
        <v>69</v>
      </c>
      <c r="H72" s="71" t="s">
        <v>403</v>
      </c>
      <c r="I72" s="70" t="s">
        <v>236</v>
      </c>
      <c r="J72" s="84">
        <v>1.8</v>
      </c>
      <c r="K72" s="68">
        <f t="shared" si="17"/>
        <v>180</v>
      </c>
      <c r="L72" s="68">
        <f t="shared" si="15"/>
        <v>180</v>
      </c>
      <c r="M72" s="73">
        <f t="shared" si="16"/>
        <v>180</v>
      </c>
      <c r="N72" s="84">
        <v>99.43</v>
      </c>
      <c r="O72" s="84">
        <v>80.57</v>
      </c>
      <c r="P72" s="88"/>
      <c r="Q72" s="86"/>
      <c r="R72" s="84"/>
      <c r="S72" s="84"/>
      <c r="T72" s="84"/>
      <c r="U72" s="69" t="s">
        <v>72</v>
      </c>
      <c r="V72" s="70" t="s">
        <v>73</v>
      </c>
      <c r="W72" s="70" t="s">
        <v>74</v>
      </c>
      <c r="X72" s="71"/>
      <c r="Y72" s="86"/>
    </row>
    <row r="73" s="4" customFormat="1" ht="90" customHeight="1" spans="1:25">
      <c r="A73" s="68">
        <v>67</v>
      </c>
      <c r="B73" s="69" t="s">
        <v>404</v>
      </c>
      <c r="C73" s="70" t="s">
        <v>405</v>
      </c>
      <c r="D73" s="69" t="s">
        <v>232</v>
      </c>
      <c r="E73" s="70" t="s">
        <v>265</v>
      </c>
      <c r="F73" s="70" t="s">
        <v>43</v>
      </c>
      <c r="G73" s="70" t="s">
        <v>243</v>
      </c>
      <c r="H73" s="71" t="s">
        <v>406</v>
      </c>
      <c r="I73" s="70" t="s">
        <v>236</v>
      </c>
      <c r="J73" s="84">
        <v>40</v>
      </c>
      <c r="K73" s="68">
        <f t="shared" si="17"/>
        <v>310.05027</v>
      </c>
      <c r="L73" s="68">
        <f t="shared" si="15"/>
        <v>310.05027</v>
      </c>
      <c r="M73" s="73">
        <f t="shared" si="16"/>
        <v>310.05027</v>
      </c>
      <c r="N73" s="84">
        <v>54.529767</v>
      </c>
      <c r="O73" s="84">
        <v>255.520503</v>
      </c>
      <c r="P73" s="88"/>
      <c r="Q73" s="86"/>
      <c r="R73" s="84"/>
      <c r="S73" s="84"/>
      <c r="T73" s="84"/>
      <c r="U73" s="69" t="s">
        <v>72</v>
      </c>
      <c r="V73" s="70" t="s">
        <v>73</v>
      </c>
      <c r="W73" s="70" t="s">
        <v>74</v>
      </c>
      <c r="X73" s="71"/>
      <c r="Y73" s="86"/>
    </row>
    <row r="74" s="4" customFormat="1" ht="157" customHeight="1" spans="1:25">
      <c r="A74" s="68">
        <v>68</v>
      </c>
      <c r="B74" s="69" t="s">
        <v>407</v>
      </c>
      <c r="C74" s="70" t="s">
        <v>408</v>
      </c>
      <c r="D74" s="69" t="s">
        <v>409</v>
      </c>
      <c r="E74" s="70" t="s">
        <v>410</v>
      </c>
      <c r="F74" s="70" t="s">
        <v>43</v>
      </c>
      <c r="G74" s="70" t="s">
        <v>411</v>
      </c>
      <c r="H74" s="71" t="s">
        <v>412</v>
      </c>
      <c r="I74" s="70" t="s">
        <v>205</v>
      </c>
      <c r="J74" s="84">
        <v>5100</v>
      </c>
      <c r="K74" s="68">
        <f t="shared" si="17"/>
        <v>1413</v>
      </c>
      <c r="L74" s="68">
        <f t="shared" si="15"/>
        <v>1413</v>
      </c>
      <c r="M74" s="73">
        <f t="shared" si="16"/>
        <v>1413</v>
      </c>
      <c r="N74" s="70">
        <v>1413</v>
      </c>
      <c r="O74" s="70"/>
      <c r="P74" s="86"/>
      <c r="Q74" s="86"/>
      <c r="R74" s="84"/>
      <c r="S74" s="84"/>
      <c r="T74" s="84"/>
      <c r="U74" s="70" t="s">
        <v>237</v>
      </c>
      <c r="V74" s="70" t="s">
        <v>413</v>
      </c>
      <c r="W74" s="70" t="s">
        <v>414</v>
      </c>
      <c r="X74" s="71" t="s">
        <v>415</v>
      </c>
      <c r="Y74" s="86"/>
    </row>
    <row r="75" s="4" customFormat="1" ht="129" customHeight="1" spans="1:25">
      <c r="A75" s="68">
        <v>69</v>
      </c>
      <c r="B75" s="69" t="s">
        <v>416</v>
      </c>
      <c r="C75" s="70" t="s">
        <v>417</v>
      </c>
      <c r="D75" s="70" t="s">
        <v>418</v>
      </c>
      <c r="E75" s="70" t="s">
        <v>419</v>
      </c>
      <c r="F75" s="70" t="s">
        <v>43</v>
      </c>
      <c r="G75" s="70" t="s">
        <v>420</v>
      </c>
      <c r="H75" s="75" t="s">
        <v>421</v>
      </c>
      <c r="I75" s="70" t="s">
        <v>205</v>
      </c>
      <c r="J75" s="84">
        <v>10</v>
      </c>
      <c r="K75" s="68">
        <f t="shared" si="17"/>
        <v>19.44</v>
      </c>
      <c r="L75" s="68">
        <f t="shared" si="15"/>
        <v>19.44</v>
      </c>
      <c r="M75" s="73">
        <f t="shared" si="16"/>
        <v>19.44</v>
      </c>
      <c r="N75" s="84">
        <v>19.44</v>
      </c>
      <c r="O75" s="84"/>
      <c r="P75" s="86"/>
      <c r="Q75" s="86"/>
      <c r="R75" s="84"/>
      <c r="S75" s="84"/>
      <c r="T75" s="84"/>
      <c r="U75" s="70" t="s">
        <v>422</v>
      </c>
      <c r="V75" s="70" t="s">
        <v>423</v>
      </c>
      <c r="W75" s="70" t="s">
        <v>424</v>
      </c>
      <c r="X75" s="71" t="s">
        <v>425</v>
      </c>
      <c r="Y75" s="86"/>
    </row>
    <row r="76" s="4" customFormat="1" ht="110" customHeight="1" spans="1:25">
      <c r="A76" s="68">
        <v>70</v>
      </c>
      <c r="B76" s="69" t="s">
        <v>426</v>
      </c>
      <c r="C76" s="70" t="s">
        <v>427</v>
      </c>
      <c r="D76" s="70" t="s">
        <v>428</v>
      </c>
      <c r="E76" s="70" t="s">
        <v>429</v>
      </c>
      <c r="F76" s="70" t="s">
        <v>43</v>
      </c>
      <c r="G76" s="95" t="s">
        <v>411</v>
      </c>
      <c r="H76" s="75" t="s">
        <v>430</v>
      </c>
      <c r="I76" s="70" t="s">
        <v>152</v>
      </c>
      <c r="J76" s="84">
        <v>5775</v>
      </c>
      <c r="K76" s="68">
        <f t="shared" si="17"/>
        <v>31.752</v>
      </c>
      <c r="L76" s="68">
        <f t="shared" si="15"/>
        <v>31.752</v>
      </c>
      <c r="M76" s="73">
        <f t="shared" si="16"/>
        <v>0</v>
      </c>
      <c r="N76" s="84"/>
      <c r="O76" s="84"/>
      <c r="P76" s="86"/>
      <c r="Q76" s="86">
        <f>37-5.248</f>
        <v>31.752</v>
      </c>
      <c r="R76" s="84"/>
      <c r="S76" s="84"/>
      <c r="T76" s="84"/>
      <c r="U76" s="69" t="s">
        <v>169</v>
      </c>
      <c r="V76" s="69" t="s">
        <v>431</v>
      </c>
      <c r="W76" s="69" t="s">
        <v>432</v>
      </c>
      <c r="X76" s="71" t="s">
        <v>433</v>
      </c>
      <c r="Y76" s="86"/>
    </row>
  </sheetData>
  <sheetProtection formatCells="0" formatRows="0" insertRows="0" deleteRows="0" autoFilter="0"/>
  <autoFilter ref="A5:Y76">
    <extLst/>
  </autoFilter>
  <mergeCells count="27">
    <mergeCell ref="A1:Y1"/>
    <mergeCell ref="L2:T2"/>
    <mergeCell ref="M3:Q3"/>
    <mergeCell ref="M4:O4"/>
    <mergeCell ref="A6:F6"/>
    <mergeCell ref="A2:A5"/>
    <mergeCell ref="B2:B5"/>
    <mergeCell ref="C2:C5"/>
    <mergeCell ref="D2:D5"/>
    <mergeCell ref="E2:E5"/>
    <mergeCell ref="F2:F5"/>
    <mergeCell ref="G2:G5"/>
    <mergeCell ref="H2:H5"/>
    <mergeCell ref="I2:I5"/>
    <mergeCell ref="J2:J5"/>
    <mergeCell ref="K2:K5"/>
    <mergeCell ref="L3:L5"/>
    <mergeCell ref="P4:P5"/>
    <mergeCell ref="Q4:Q5"/>
    <mergeCell ref="R3:R5"/>
    <mergeCell ref="S3:S5"/>
    <mergeCell ref="T3:T5"/>
    <mergeCell ref="U2:U5"/>
    <mergeCell ref="V2:V5"/>
    <mergeCell ref="W2:W5"/>
    <mergeCell ref="X2:X5"/>
    <mergeCell ref="Y2:Y5"/>
  </mergeCells>
  <pageMargins left="0.393055555555556" right="0.432638888888889" top="0.393055555555556" bottom="0.354166666666667" header="0" footer="0.393055555555556"/>
  <pageSetup paperSize="9" scale="3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view="pageBreakPre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f>SUM(I6:I10)</f>
        <v>4495.2</v>
      </c>
      <c r="J5" s="23">
        <f>SUM(J6:J10)</f>
        <v>4495.2</v>
      </c>
      <c r="K5" s="23">
        <f>SUM(K6:K10)</f>
        <v>4495.2</v>
      </c>
      <c r="L5" s="23">
        <f>SUM(L6:L10)</f>
        <v>0</v>
      </c>
      <c r="M5" s="23">
        <f>SUM(M6:M10)</f>
        <v>0</v>
      </c>
      <c r="N5" s="23"/>
      <c r="O5" s="24"/>
      <c r="P5" s="24"/>
      <c r="Q5" s="28"/>
    </row>
    <row r="6" s="5" customFormat="1" ht="103" customHeight="1" spans="1:17">
      <c r="A6" s="11">
        <v>1</v>
      </c>
      <c r="B6" s="12" t="s">
        <v>76</v>
      </c>
      <c r="C6" s="37" t="s">
        <v>436</v>
      </c>
      <c r="D6" s="37" t="s">
        <v>30</v>
      </c>
      <c r="E6" s="37" t="s">
        <v>437</v>
      </c>
      <c r="F6" s="37" t="s">
        <v>43</v>
      </c>
      <c r="G6" s="37" t="s">
        <v>438</v>
      </c>
      <c r="H6" s="38" t="s">
        <v>439</v>
      </c>
      <c r="I6" s="11">
        <v>300</v>
      </c>
      <c r="J6" s="11">
        <v>300</v>
      </c>
      <c r="K6" s="37">
        <v>300</v>
      </c>
      <c r="L6" s="37"/>
      <c r="M6" s="37"/>
      <c r="N6" s="26" t="s">
        <v>440</v>
      </c>
      <c r="O6" s="37" t="s">
        <v>441</v>
      </c>
      <c r="P6" s="37" t="s">
        <v>239</v>
      </c>
      <c r="Q6" s="45"/>
    </row>
    <row r="7" s="5" customFormat="1" ht="181" customHeight="1" spans="1:17">
      <c r="A7" s="11">
        <v>2</v>
      </c>
      <c r="B7" s="12" t="s">
        <v>442</v>
      </c>
      <c r="C7" s="37" t="s">
        <v>443</v>
      </c>
      <c r="D7" s="37" t="s">
        <v>30</v>
      </c>
      <c r="E7" s="37" t="s">
        <v>82</v>
      </c>
      <c r="F7" s="37" t="s">
        <v>43</v>
      </c>
      <c r="G7" s="37" t="s">
        <v>444</v>
      </c>
      <c r="H7" s="38" t="s">
        <v>445</v>
      </c>
      <c r="I7" s="11">
        <v>595.2</v>
      </c>
      <c r="J7" s="11">
        <v>595.2</v>
      </c>
      <c r="K7" s="37">
        <v>595.2</v>
      </c>
      <c r="L7" s="37"/>
      <c r="M7" s="37"/>
      <c r="N7" s="26" t="s">
        <v>446</v>
      </c>
      <c r="O7" s="37" t="s">
        <v>441</v>
      </c>
      <c r="P7" s="37" t="s">
        <v>239</v>
      </c>
      <c r="Q7" s="45"/>
    </row>
    <row r="8" s="4" customFormat="1" ht="155" customHeight="1" spans="1:17">
      <c r="A8" s="11">
        <v>3</v>
      </c>
      <c r="B8" s="12" t="s">
        <v>184</v>
      </c>
      <c r="C8" s="15" t="s">
        <v>447</v>
      </c>
      <c r="D8" s="12" t="s">
        <v>232</v>
      </c>
      <c r="E8" s="15" t="s">
        <v>448</v>
      </c>
      <c r="F8" s="11" t="s">
        <v>43</v>
      </c>
      <c r="G8" s="15" t="s">
        <v>449</v>
      </c>
      <c r="H8" s="16" t="s">
        <v>450</v>
      </c>
      <c r="I8" s="11">
        <v>2300</v>
      </c>
      <c r="J8" s="11">
        <v>2300</v>
      </c>
      <c r="K8" s="15">
        <v>2300</v>
      </c>
      <c r="L8" s="25"/>
      <c r="M8" s="25"/>
      <c r="N8" s="27" t="s">
        <v>451</v>
      </c>
      <c r="O8" s="15" t="s">
        <v>441</v>
      </c>
      <c r="P8" s="15" t="s">
        <v>239</v>
      </c>
      <c r="Q8" s="25"/>
    </row>
    <row r="9" s="4" customFormat="1" ht="101" customHeight="1" spans="1:17">
      <c r="A9" s="11">
        <v>4</v>
      </c>
      <c r="B9" s="12" t="s">
        <v>255</v>
      </c>
      <c r="C9" s="15" t="s">
        <v>452</v>
      </c>
      <c r="D9" s="12" t="s">
        <v>232</v>
      </c>
      <c r="E9" s="15" t="s">
        <v>453</v>
      </c>
      <c r="F9" s="11" t="s">
        <v>43</v>
      </c>
      <c r="G9" s="15" t="s">
        <v>438</v>
      </c>
      <c r="H9" s="16" t="s">
        <v>454</v>
      </c>
      <c r="I9" s="11">
        <v>500</v>
      </c>
      <c r="J9" s="11">
        <v>500</v>
      </c>
      <c r="K9" s="15">
        <v>500</v>
      </c>
      <c r="L9" s="25"/>
      <c r="M9" s="25"/>
      <c r="N9" s="27" t="s">
        <v>455</v>
      </c>
      <c r="O9" s="15" t="s">
        <v>441</v>
      </c>
      <c r="P9" s="15" t="s">
        <v>239</v>
      </c>
      <c r="Q9" s="25"/>
    </row>
    <row r="10" s="4" customFormat="1" ht="101" customHeight="1" spans="1:17">
      <c r="A10" s="11">
        <v>5</v>
      </c>
      <c r="B10" s="12" t="s">
        <v>259</v>
      </c>
      <c r="C10" s="15" t="s">
        <v>456</v>
      </c>
      <c r="D10" s="12" t="s">
        <v>232</v>
      </c>
      <c r="E10" s="15" t="s">
        <v>453</v>
      </c>
      <c r="F10" s="11" t="s">
        <v>43</v>
      </c>
      <c r="G10" s="15" t="s">
        <v>444</v>
      </c>
      <c r="H10" s="16" t="s">
        <v>457</v>
      </c>
      <c r="I10" s="11">
        <v>800</v>
      </c>
      <c r="J10" s="11">
        <v>800</v>
      </c>
      <c r="K10" s="15">
        <v>800</v>
      </c>
      <c r="L10" s="25"/>
      <c r="M10" s="25"/>
      <c r="N10" s="27" t="s">
        <v>458</v>
      </c>
      <c r="O10" s="15" t="s">
        <v>441</v>
      </c>
      <c r="P10" s="15" t="s">
        <v>239</v>
      </c>
      <c r="Q10" s="25"/>
    </row>
    <row r="11" customFormat="1" spans="1:17">
      <c r="A11" s="1"/>
      <c r="B11" s="1"/>
      <c r="C11" s="1"/>
      <c r="D11" s="5"/>
      <c r="E11" s="1"/>
      <c r="F11" s="1"/>
      <c r="G11" s="1"/>
      <c r="H11" s="1"/>
      <c r="I11" s="1"/>
      <c r="J11" s="1"/>
      <c r="K11" s="1"/>
      <c r="L11" s="1"/>
      <c r="M11" s="1"/>
      <c r="N11" s="1"/>
      <c r="O11" s="1"/>
      <c r="P11" s="1"/>
      <c r="Q11" s="1"/>
    </row>
    <row r="12" customFormat="1" spans="1:17">
      <c r="A12" s="1"/>
      <c r="B12" s="1"/>
      <c r="C12" s="1"/>
      <c r="D12" s="5"/>
      <c r="E12" s="1"/>
      <c r="F12" s="1"/>
      <c r="G12" s="1"/>
      <c r="H12" s="1"/>
      <c r="I12" s="1"/>
      <c r="J12" s="1"/>
      <c r="K12" s="1"/>
      <c r="L12" s="1"/>
      <c r="M12" s="1"/>
      <c r="N12" s="1"/>
      <c r="O12" s="1"/>
      <c r="P12" s="1"/>
      <c r="Q12" s="1"/>
    </row>
    <row r="13" customFormat="1" spans="1:17">
      <c r="A13" s="1"/>
      <c r="B13" s="1"/>
      <c r="C13" s="1"/>
      <c r="D13" s="5"/>
      <c r="E13" s="1"/>
      <c r="F13" s="1"/>
      <c r="G13" s="1"/>
      <c r="H13" s="1"/>
      <c r="I13" s="1"/>
      <c r="J13" s="1"/>
      <c r="K13" s="1"/>
      <c r="L13" s="1"/>
      <c r="M13" s="1"/>
      <c r="N13" s="1"/>
      <c r="O13" s="1"/>
      <c r="P13" s="1"/>
      <c r="Q13" s="1"/>
    </row>
    <row r="14" customFormat="1" spans="1:17">
      <c r="A14" s="1"/>
      <c r="B14" s="1"/>
      <c r="C14" s="1"/>
      <c r="D14" s="5"/>
      <c r="E14" s="1"/>
      <c r="F14" s="1"/>
      <c r="G14" s="1"/>
      <c r="H14" s="1"/>
      <c r="I14" s="1"/>
      <c r="J14" s="1"/>
      <c r="K14" s="1"/>
      <c r="L14" s="1"/>
      <c r="M14" s="1"/>
      <c r="N14" s="1"/>
      <c r="O14" s="1"/>
      <c r="P14" s="1"/>
      <c r="Q14" s="1"/>
    </row>
    <row r="15" customFormat="1" spans="1:17">
      <c r="A15" s="1"/>
      <c r="B15" s="1"/>
      <c r="C15" s="1"/>
      <c r="D15" s="5"/>
      <c r="E15" s="1"/>
      <c r="F15" s="1"/>
      <c r="G15" s="1"/>
      <c r="H15" s="1"/>
      <c r="I15" s="1"/>
      <c r="J15" s="1"/>
      <c r="K15" s="1"/>
      <c r="L15" s="1"/>
      <c r="M15" s="1"/>
      <c r="N15" s="1"/>
      <c r="O15" s="1"/>
      <c r="P15" s="1"/>
      <c r="Q15" s="1"/>
    </row>
    <row r="16" customFormat="1" spans="1:17">
      <c r="A16" s="1"/>
      <c r="B16" s="1"/>
      <c r="C16" s="1"/>
      <c r="D16" s="5"/>
      <c r="E16" s="1"/>
      <c r="F16" s="1"/>
      <c r="G16" s="1"/>
      <c r="H16" s="1"/>
      <c r="I16" s="1"/>
      <c r="J16" s="1"/>
      <c r="K16" s="1"/>
      <c r="L16" s="1"/>
      <c r="M16" s="1"/>
      <c r="N16" s="1"/>
      <c r="O16" s="1"/>
      <c r="P16" s="1"/>
      <c r="Q16" s="1"/>
    </row>
    <row r="17" customFormat="1" spans="1:17">
      <c r="A17" s="1"/>
      <c r="B17" s="1"/>
      <c r="C17" s="1"/>
      <c r="D17" s="5"/>
      <c r="E17" s="1"/>
      <c r="F17" s="1"/>
      <c r="G17" s="1"/>
      <c r="H17" s="1"/>
      <c r="I17" s="1"/>
      <c r="J17" s="1"/>
      <c r="K17" s="1"/>
      <c r="L17" s="1"/>
      <c r="M17" s="1"/>
      <c r="N17" s="1"/>
      <c r="O17" s="1"/>
      <c r="P17" s="1"/>
      <c r="Q17" s="1"/>
    </row>
    <row r="18" customFormat="1" spans="1:17">
      <c r="A18" s="1"/>
      <c r="B18" s="1"/>
      <c r="C18" s="1"/>
      <c r="D18" s="5"/>
      <c r="E18" s="1"/>
      <c r="F18" s="1"/>
      <c r="G18" s="1"/>
      <c r="H18" s="1"/>
      <c r="I18" s="1"/>
      <c r="J18" s="1"/>
      <c r="K18" s="1"/>
      <c r="L18" s="1"/>
      <c r="M18" s="1"/>
      <c r="N18" s="1"/>
      <c r="O18" s="1"/>
      <c r="P18" s="1"/>
      <c r="Q18" s="1"/>
    </row>
    <row r="19" customFormat="1" spans="1:17">
      <c r="A19" s="1"/>
      <c r="B19" s="1"/>
      <c r="C19" s="1"/>
      <c r="D19" s="5"/>
      <c r="E19" s="1"/>
      <c r="F19" s="1"/>
      <c r="G19" s="1"/>
      <c r="H19" s="1"/>
      <c r="I19" s="1"/>
      <c r="J19" s="1"/>
      <c r="K19" s="1"/>
      <c r="L19" s="1"/>
      <c r="M19" s="1"/>
      <c r="N19" s="1"/>
      <c r="O19" s="1"/>
      <c r="P19" s="1"/>
      <c r="Q19" s="1"/>
    </row>
    <row r="20" customFormat="1" spans="1:17">
      <c r="A20" s="1"/>
      <c r="B20" s="1"/>
      <c r="C20" s="1"/>
      <c r="D20" s="5"/>
      <c r="E20" s="1"/>
      <c r="F20" s="1"/>
      <c r="G20" s="1"/>
      <c r="H20" s="1"/>
      <c r="I20" s="1"/>
      <c r="J20" s="1"/>
      <c r="K20" s="1"/>
      <c r="L20" s="1"/>
      <c r="M20" s="1"/>
      <c r="N20" s="1"/>
      <c r="O20" s="1"/>
      <c r="P20" s="1"/>
      <c r="Q20" s="1"/>
    </row>
    <row r="21" customFormat="1" spans="1:17">
      <c r="A21" s="1"/>
      <c r="B21" s="1"/>
      <c r="C21" s="1"/>
      <c r="D21" s="5"/>
      <c r="E21" s="1"/>
      <c r="F21" s="1"/>
      <c r="G21" s="1"/>
      <c r="H21" s="1"/>
      <c r="I21" s="1"/>
      <c r="J21" s="1"/>
      <c r="K21" s="1"/>
      <c r="L21" s="1"/>
      <c r="M21" s="1"/>
      <c r="N21" s="1"/>
      <c r="O21" s="1"/>
      <c r="P21" s="1"/>
      <c r="Q21" s="1"/>
    </row>
    <row r="22" customFormat="1" spans="1:17">
      <c r="A22" s="1"/>
      <c r="B22" s="1"/>
      <c r="C22" s="1"/>
      <c r="D22" s="5"/>
      <c r="E22" s="1"/>
      <c r="F22" s="1"/>
      <c r="G22" s="1"/>
      <c r="H22" s="1"/>
      <c r="I22" s="1"/>
      <c r="J22" s="1"/>
      <c r="K22" s="1"/>
      <c r="L22" s="1"/>
      <c r="M22" s="1"/>
      <c r="N22" s="1"/>
      <c r="O22" s="1"/>
      <c r="P22" s="1"/>
      <c r="Q22" s="1"/>
    </row>
    <row r="23" customFormat="1" spans="1:17">
      <c r="A23" s="1"/>
      <c r="B23" s="1"/>
      <c r="C23" s="1"/>
      <c r="D23" s="5"/>
      <c r="E23" s="1"/>
      <c r="F23" s="1"/>
      <c r="G23" s="1"/>
      <c r="H23" s="1"/>
      <c r="I23" s="1"/>
      <c r="J23" s="1"/>
      <c r="K23" s="1"/>
      <c r="L23" s="1"/>
      <c r="M23" s="1"/>
      <c r="N23" s="1"/>
      <c r="O23" s="1"/>
      <c r="P23" s="1"/>
      <c r="Q23" s="1"/>
    </row>
    <row r="24" customFormat="1" spans="1:17">
      <c r="A24" s="1"/>
      <c r="B24" s="1"/>
      <c r="C24" s="1"/>
      <c r="D24" s="5"/>
      <c r="E24" s="1"/>
      <c r="F24" s="1"/>
      <c r="G24" s="1"/>
      <c r="H24" s="1"/>
      <c r="I24" s="1"/>
      <c r="J24" s="1"/>
      <c r="K24" s="1"/>
      <c r="L24" s="1"/>
      <c r="M24" s="1"/>
      <c r="N24" s="1"/>
      <c r="O24" s="1"/>
      <c r="P24" s="1"/>
      <c r="Q24" s="1"/>
    </row>
    <row r="25" customFormat="1" spans="1:17">
      <c r="A25" s="1"/>
      <c r="B25" s="1"/>
      <c r="C25" s="1"/>
      <c r="D25" s="5"/>
      <c r="E25" s="1"/>
      <c r="F25" s="1"/>
      <c r="G25" s="1"/>
      <c r="H25" s="1"/>
      <c r="I25" s="1"/>
      <c r="J25" s="1"/>
      <c r="K25" s="1"/>
      <c r="L25" s="1"/>
      <c r="M25" s="1"/>
      <c r="N25" s="1"/>
      <c r="O25" s="1"/>
      <c r="P25" s="1"/>
      <c r="Q25" s="1"/>
    </row>
    <row r="26" customFormat="1" spans="1:17">
      <c r="A26" s="1"/>
      <c r="B26" s="1"/>
      <c r="C26" s="1"/>
      <c r="D26" s="5"/>
      <c r="E26" s="1"/>
      <c r="F26" s="1"/>
      <c r="G26" s="1"/>
      <c r="H26" s="1"/>
      <c r="I26" s="1"/>
      <c r="J26" s="1"/>
      <c r="K26" s="1"/>
      <c r="L26" s="1"/>
      <c r="M26" s="1"/>
      <c r="N26" s="1"/>
      <c r="O26" s="1"/>
      <c r="P26" s="1"/>
      <c r="Q26" s="1"/>
    </row>
    <row r="27" customFormat="1" spans="1:17">
      <c r="A27" s="1"/>
      <c r="B27" s="1"/>
      <c r="C27" s="1"/>
      <c r="D27" s="5"/>
      <c r="E27" s="1"/>
      <c r="F27" s="1"/>
      <c r="G27" s="1"/>
      <c r="H27" s="1"/>
      <c r="I27" s="1"/>
      <c r="J27" s="1"/>
      <c r="K27" s="1"/>
      <c r="L27" s="1"/>
      <c r="M27" s="1"/>
      <c r="N27" s="1"/>
      <c r="O27" s="1"/>
      <c r="P27" s="1"/>
      <c r="Q27" s="1"/>
    </row>
    <row r="28" customFormat="1" spans="1:17">
      <c r="A28" s="1"/>
      <c r="B28" s="1"/>
      <c r="C28" s="1"/>
      <c r="D28" s="5"/>
      <c r="E28" s="1"/>
      <c r="F28" s="1"/>
      <c r="G28" s="1"/>
      <c r="H28" s="1"/>
      <c r="I28" s="1"/>
      <c r="J28" s="1"/>
      <c r="K28" s="1"/>
      <c r="L28" s="1"/>
      <c r="M28" s="1"/>
      <c r="N28" s="1"/>
      <c r="O28" s="1"/>
      <c r="P28" s="1"/>
      <c r="Q28" s="1"/>
    </row>
    <row r="29" customFormat="1" spans="1:17">
      <c r="A29" s="1"/>
      <c r="B29" s="1"/>
      <c r="C29" s="1"/>
      <c r="D29" s="5"/>
      <c r="E29" s="1"/>
      <c r="F29" s="1"/>
      <c r="G29" s="1"/>
      <c r="H29" s="1"/>
      <c r="I29" s="1"/>
      <c r="J29" s="1"/>
      <c r="K29" s="1"/>
      <c r="L29" s="1"/>
      <c r="M29" s="1"/>
      <c r="N29" s="1"/>
      <c r="O29" s="1"/>
      <c r="P29" s="1"/>
      <c r="Q29" s="1"/>
    </row>
    <row r="30" customFormat="1" spans="1:17">
      <c r="A30" s="1"/>
      <c r="B30" s="1"/>
      <c r="C30" s="1"/>
      <c r="D30" s="5"/>
      <c r="E30" s="1"/>
      <c r="F30" s="1"/>
      <c r="G30" s="1"/>
      <c r="H30" s="1"/>
      <c r="I30" s="1"/>
      <c r="J30" s="1"/>
      <c r="K30" s="1"/>
      <c r="L30" s="1"/>
      <c r="M30" s="1"/>
      <c r="N30" s="1"/>
      <c r="O30" s="1"/>
      <c r="P30" s="1"/>
      <c r="Q30" s="1"/>
    </row>
    <row r="31" customFormat="1" spans="1:17">
      <c r="A31" s="1"/>
      <c r="B31" s="1"/>
      <c r="C31" s="1"/>
      <c r="D31" s="5"/>
      <c r="E31" s="1"/>
      <c r="F31" s="1"/>
      <c r="G31" s="1"/>
      <c r="H31" s="1"/>
      <c r="I31" s="1"/>
      <c r="J31" s="1"/>
      <c r="K31" s="1"/>
      <c r="L31" s="1"/>
      <c r="M31" s="1"/>
      <c r="N31" s="1"/>
      <c r="O31" s="1"/>
      <c r="P31" s="1"/>
      <c r="Q31" s="1"/>
    </row>
    <row r="32" customFormat="1" spans="1:17">
      <c r="A32" s="1"/>
      <c r="B32" s="1"/>
      <c r="C32" s="1"/>
      <c r="D32" s="5"/>
      <c r="E32" s="1"/>
      <c r="F32" s="1"/>
      <c r="G32" s="1"/>
      <c r="H32" s="1"/>
      <c r="I32" s="1"/>
      <c r="J32" s="1"/>
      <c r="K32" s="1"/>
      <c r="L32" s="1"/>
      <c r="M32" s="1"/>
      <c r="N32" s="1"/>
      <c r="O32" s="1"/>
      <c r="P32" s="1"/>
      <c r="Q32" s="1"/>
    </row>
    <row r="33" customFormat="1" spans="1:17">
      <c r="A33" s="1"/>
      <c r="B33" s="1"/>
      <c r="C33" s="1"/>
      <c r="D33" s="5"/>
      <c r="E33" s="1"/>
      <c r="F33" s="1"/>
      <c r="G33" s="1"/>
      <c r="H33" s="1"/>
      <c r="I33" s="1"/>
      <c r="J33" s="1"/>
      <c r="K33" s="1"/>
      <c r="L33" s="1"/>
      <c r="M33" s="1"/>
      <c r="N33" s="1"/>
      <c r="O33" s="1"/>
      <c r="P33" s="1"/>
      <c r="Q33" s="1"/>
    </row>
    <row r="34" customFormat="1" spans="1:17">
      <c r="A34" s="1"/>
      <c r="B34" s="1"/>
      <c r="C34" s="1"/>
      <c r="D34" s="5"/>
      <c r="E34" s="1"/>
      <c r="F34" s="1"/>
      <c r="G34" s="1"/>
      <c r="H34" s="1"/>
      <c r="I34" s="1"/>
      <c r="J34" s="1"/>
      <c r="K34" s="1"/>
      <c r="L34" s="1"/>
      <c r="M34" s="1"/>
      <c r="N34" s="1"/>
      <c r="O34" s="1"/>
      <c r="P34" s="1"/>
      <c r="Q34" s="1"/>
    </row>
    <row r="35" customFormat="1" spans="1:17">
      <c r="A35" s="1"/>
      <c r="B35" s="1"/>
      <c r="C35" s="1"/>
      <c r="D35" s="5"/>
      <c r="E35" s="1"/>
      <c r="F35" s="1"/>
      <c r="G35" s="1"/>
      <c r="H35" s="1"/>
      <c r="I35" s="1"/>
      <c r="J35" s="1"/>
      <c r="K35" s="1"/>
      <c r="L35" s="1"/>
      <c r="M35" s="1"/>
      <c r="N35" s="1"/>
      <c r="O35" s="1"/>
      <c r="P35" s="1"/>
      <c r="Q35" s="1"/>
    </row>
    <row r="36" customFormat="1" spans="1:17">
      <c r="A36" s="1"/>
      <c r="B36" s="1"/>
      <c r="C36" s="1"/>
      <c r="D36" s="5"/>
      <c r="E36" s="1"/>
      <c r="F36" s="1"/>
      <c r="G36" s="1"/>
      <c r="H36" s="1"/>
      <c r="I36" s="1"/>
      <c r="J36" s="1"/>
      <c r="K36" s="1"/>
      <c r="L36" s="1"/>
      <c r="M36" s="1"/>
      <c r="N36" s="1"/>
      <c r="O36" s="1"/>
      <c r="P36" s="1"/>
      <c r="Q36" s="1"/>
    </row>
    <row r="37" customFormat="1" spans="1:17">
      <c r="A37" s="1"/>
      <c r="B37" s="1"/>
      <c r="C37" s="1"/>
      <c r="D37" s="5"/>
      <c r="E37" s="1"/>
      <c r="F37" s="1"/>
      <c r="G37" s="1"/>
      <c r="H37" s="1"/>
      <c r="I37" s="1"/>
      <c r="J37" s="1"/>
      <c r="K37" s="1"/>
      <c r="L37" s="1"/>
      <c r="M37" s="1"/>
      <c r="N37" s="1"/>
      <c r="O37" s="1"/>
      <c r="P37" s="1"/>
      <c r="Q37" s="1"/>
    </row>
    <row r="38" customFormat="1" spans="1:17">
      <c r="A38" s="1"/>
      <c r="B38" s="1"/>
      <c r="C38" s="1"/>
      <c r="D38" s="5"/>
      <c r="E38" s="1"/>
      <c r="F38" s="1"/>
      <c r="G38" s="1"/>
      <c r="H38" s="1"/>
      <c r="I38" s="1"/>
      <c r="J38" s="1"/>
      <c r="K38" s="1"/>
      <c r="L38" s="1"/>
      <c r="M38" s="1"/>
      <c r="N38" s="1"/>
      <c r="O38" s="1"/>
      <c r="P38" s="1"/>
      <c r="Q38" s="1"/>
    </row>
    <row r="39" customFormat="1" spans="1:17">
      <c r="A39" s="1"/>
      <c r="B39" s="1"/>
      <c r="C39" s="1"/>
      <c r="D39" s="5"/>
      <c r="E39" s="1"/>
      <c r="F39" s="1"/>
      <c r="G39" s="1"/>
      <c r="H39" s="1"/>
      <c r="I39" s="1"/>
      <c r="J39" s="1"/>
      <c r="K39" s="1"/>
      <c r="L39" s="1"/>
      <c r="M39" s="1"/>
      <c r="N39" s="1"/>
      <c r="O39" s="1"/>
      <c r="P39" s="1"/>
      <c r="Q39" s="1"/>
    </row>
    <row r="40" customFormat="1" spans="1:17">
      <c r="A40" s="1"/>
      <c r="B40" s="1"/>
      <c r="C40" s="1"/>
      <c r="D40" s="5"/>
      <c r="E40" s="1"/>
      <c r="F40" s="1"/>
      <c r="G40" s="1"/>
      <c r="H40" s="1"/>
      <c r="I40" s="1"/>
      <c r="J40" s="1"/>
      <c r="K40" s="1"/>
      <c r="L40" s="1"/>
      <c r="M40" s="1"/>
      <c r="N40" s="1"/>
      <c r="O40" s="1"/>
      <c r="P40" s="1"/>
      <c r="Q40" s="1"/>
    </row>
    <row r="41" customFormat="1" spans="1:17">
      <c r="A41" s="1"/>
      <c r="B41" s="1"/>
      <c r="C41" s="1"/>
      <c r="D41" s="5"/>
      <c r="E41" s="1"/>
      <c r="F41" s="1"/>
      <c r="G41" s="1"/>
      <c r="H41" s="1"/>
      <c r="I41" s="1"/>
      <c r="J41" s="1"/>
      <c r="K41" s="1"/>
      <c r="L41" s="1"/>
      <c r="M41" s="1"/>
      <c r="N41" s="1"/>
      <c r="O41" s="1"/>
      <c r="P41" s="1"/>
      <c r="Q41" s="1"/>
    </row>
    <row r="42" customFormat="1" spans="1:17">
      <c r="A42" s="1"/>
      <c r="B42" s="1"/>
      <c r="C42" s="1"/>
      <c r="D42" s="5"/>
      <c r="E42" s="1"/>
      <c r="F42" s="1"/>
      <c r="G42" s="1"/>
      <c r="H42" s="1"/>
      <c r="I42" s="1"/>
      <c r="J42" s="1"/>
      <c r="K42" s="1"/>
      <c r="L42" s="1"/>
      <c r="M42" s="1"/>
      <c r="N42" s="1"/>
      <c r="O42" s="1"/>
      <c r="P42" s="1"/>
      <c r="Q42" s="1"/>
    </row>
    <row r="43" customFormat="1" spans="1:17">
      <c r="A43" s="1"/>
      <c r="B43" s="1"/>
      <c r="C43" s="1"/>
      <c r="D43" s="5"/>
      <c r="E43" s="1"/>
      <c r="F43" s="1"/>
      <c r="G43" s="1"/>
      <c r="H43" s="1"/>
      <c r="I43" s="1"/>
      <c r="J43" s="1"/>
      <c r="K43" s="1"/>
      <c r="L43" s="1"/>
      <c r="M43" s="1"/>
      <c r="N43" s="1"/>
      <c r="O43" s="1"/>
      <c r="P43" s="1"/>
      <c r="Q43" s="1"/>
    </row>
    <row r="44" customFormat="1" spans="1:17">
      <c r="A44" s="1"/>
      <c r="B44" s="1"/>
      <c r="C44" s="1"/>
      <c r="D44" s="5"/>
      <c r="E44" s="1"/>
      <c r="F44" s="1"/>
      <c r="G44" s="1"/>
      <c r="H44" s="1"/>
      <c r="I44" s="1"/>
      <c r="J44" s="1"/>
      <c r="K44" s="1"/>
      <c r="L44" s="1"/>
      <c r="M44" s="1"/>
      <c r="N44" s="1"/>
      <c r="O44" s="1"/>
      <c r="P44" s="1"/>
      <c r="Q44" s="1"/>
    </row>
    <row r="45" customFormat="1" spans="1:17">
      <c r="A45" s="1"/>
      <c r="B45" s="1"/>
      <c r="C45" s="1"/>
      <c r="D45" s="5"/>
      <c r="E45" s="1"/>
      <c r="F45" s="1"/>
      <c r="G45" s="1"/>
      <c r="H45" s="1"/>
      <c r="I45" s="1"/>
      <c r="J45" s="1"/>
      <c r="K45" s="1"/>
      <c r="L45" s="1"/>
      <c r="M45" s="1"/>
      <c r="N45" s="1"/>
      <c r="O45" s="1"/>
      <c r="P45" s="1"/>
      <c r="Q45" s="1"/>
    </row>
    <row r="46" customFormat="1" spans="1:17">
      <c r="A46" s="1"/>
      <c r="B46" s="1"/>
      <c r="C46" s="1"/>
      <c r="D46" s="5"/>
      <c r="E46" s="1"/>
      <c r="F46" s="1"/>
      <c r="G46" s="1"/>
      <c r="H46" s="1"/>
      <c r="I46" s="1"/>
      <c r="J46" s="1"/>
      <c r="K46" s="1"/>
      <c r="L46" s="1"/>
      <c r="M46" s="1"/>
      <c r="N46" s="1"/>
      <c r="O46" s="1"/>
      <c r="P46" s="1"/>
      <c r="Q46" s="1"/>
    </row>
    <row r="47" customFormat="1" spans="1:17">
      <c r="A47" s="1"/>
      <c r="B47" s="1"/>
      <c r="C47" s="1"/>
      <c r="D47" s="5"/>
      <c r="E47" s="1"/>
      <c r="F47" s="1"/>
      <c r="G47" s="1"/>
      <c r="H47" s="1"/>
      <c r="I47" s="1"/>
      <c r="J47" s="1"/>
      <c r="K47" s="1"/>
      <c r="L47" s="1"/>
      <c r="M47" s="1"/>
      <c r="N47" s="1"/>
      <c r="O47" s="1"/>
      <c r="P47" s="1"/>
      <c r="Q47" s="1"/>
    </row>
    <row r="48" customFormat="1" spans="1:17">
      <c r="A48" s="1"/>
      <c r="B48" s="1"/>
      <c r="C48" s="1"/>
      <c r="D48" s="5"/>
      <c r="E48" s="1"/>
      <c r="F48" s="1"/>
      <c r="G48" s="1"/>
      <c r="H48" s="1"/>
      <c r="I48" s="1"/>
      <c r="J48" s="1"/>
      <c r="K48" s="1"/>
      <c r="L48" s="1"/>
      <c r="M48" s="1"/>
      <c r="N48" s="1"/>
      <c r="O48" s="1"/>
      <c r="P48" s="1"/>
      <c r="Q48" s="1"/>
    </row>
    <row r="49" customFormat="1" spans="1:17">
      <c r="A49" s="1"/>
      <c r="B49" s="1"/>
      <c r="C49" s="1"/>
      <c r="D49" s="5"/>
      <c r="E49" s="1"/>
      <c r="F49" s="1"/>
      <c r="G49" s="1"/>
      <c r="H49" s="1"/>
      <c r="I49" s="1"/>
      <c r="J49" s="1"/>
      <c r="K49" s="1"/>
      <c r="L49" s="1"/>
      <c r="M49" s="1"/>
      <c r="N49" s="1"/>
      <c r="O49" s="1"/>
      <c r="P49" s="1"/>
      <c r="Q49" s="1"/>
    </row>
    <row r="50" customFormat="1" spans="1:17">
      <c r="A50" s="1"/>
      <c r="B50" s="1"/>
      <c r="C50" s="1"/>
      <c r="D50" s="5"/>
      <c r="E50" s="1"/>
      <c r="F50" s="1"/>
      <c r="G50" s="1"/>
      <c r="H50" s="1"/>
      <c r="I50" s="1"/>
      <c r="J50" s="1"/>
      <c r="K50" s="1"/>
      <c r="L50" s="1"/>
      <c r="M50" s="1"/>
      <c r="N50" s="1"/>
      <c r="O50" s="1"/>
      <c r="P50" s="1"/>
      <c r="Q50" s="1"/>
    </row>
    <row r="51" customFormat="1" spans="1:17">
      <c r="A51" s="1"/>
      <c r="B51" s="1"/>
      <c r="C51" s="1"/>
      <c r="D51" s="5"/>
      <c r="E51" s="1"/>
      <c r="F51" s="1"/>
      <c r="G51" s="1"/>
      <c r="H51" s="1"/>
      <c r="I51" s="1"/>
      <c r="J51" s="1"/>
      <c r="K51" s="1"/>
      <c r="L51" s="1"/>
      <c r="M51" s="1"/>
      <c r="N51" s="1"/>
      <c r="O51" s="1"/>
      <c r="P51" s="1"/>
      <c r="Q51" s="1"/>
    </row>
    <row r="52" customFormat="1" spans="1:17">
      <c r="A52" s="1"/>
      <c r="B52" s="1"/>
      <c r="C52" s="1"/>
      <c r="D52" s="5"/>
      <c r="E52" s="1"/>
      <c r="F52" s="1"/>
      <c r="G52" s="1"/>
      <c r="H52" s="1"/>
      <c r="I52" s="1"/>
      <c r="J52" s="1"/>
      <c r="K52" s="1"/>
      <c r="L52" s="1"/>
      <c r="M52" s="1"/>
      <c r="N52" s="1"/>
      <c r="O52" s="1"/>
      <c r="P52" s="1"/>
      <c r="Q52" s="1"/>
    </row>
    <row r="53" customFormat="1" spans="1:17">
      <c r="A53" s="1"/>
      <c r="B53" s="1"/>
      <c r="C53" s="1"/>
      <c r="D53" s="5"/>
      <c r="E53" s="1"/>
      <c r="F53" s="1"/>
      <c r="G53" s="1"/>
      <c r="H53" s="1"/>
      <c r="I53" s="1"/>
      <c r="J53" s="1"/>
      <c r="K53" s="1"/>
      <c r="L53" s="1"/>
      <c r="M53" s="1"/>
      <c r="N53" s="1"/>
      <c r="O53" s="1"/>
      <c r="P53" s="1"/>
      <c r="Q53" s="1"/>
    </row>
    <row r="54" customFormat="1" spans="1:17">
      <c r="A54" s="1"/>
      <c r="B54" s="1"/>
      <c r="C54" s="1"/>
      <c r="D54" s="5"/>
      <c r="E54" s="1"/>
      <c r="F54" s="1"/>
      <c r="G54" s="1"/>
      <c r="H54" s="1"/>
      <c r="I54" s="1"/>
      <c r="J54" s="1"/>
      <c r="K54" s="1"/>
      <c r="L54" s="1"/>
      <c r="M54" s="1"/>
      <c r="N54" s="1"/>
      <c r="O54" s="1"/>
      <c r="P54" s="1"/>
      <c r="Q54" s="1"/>
    </row>
    <row r="55" customFormat="1" spans="1:17">
      <c r="A55" s="1"/>
      <c r="B55" s="1"/>
      <c r="C55" s="1"/>
      <c r="D55" s="5"/>
      <c r="E55" s="1"/>
      <c r="F55" s="1"/>
      <c r="G55" s="1"/>
      <c r="H55" s="1"/>
      <c r="I55" s="1"/>
      <c r="J55" s="1"/>
      <c r="K55" s="1"/>
      <c r="L55" s="1"/>
      <c r="M55" s="1"/>
      <c r="N55" s="1"/>
      <c r="O55" s="1"/>
      <c r="P55" s="1"/>
      <c r="Q55" s="1"/>
    </row>
    <row r="56" customFormat="1" spans="1:17">
      <c r="A56" s="1"/>
      <c r="B56" s="1"/>
      <c r="C56" s="1"/>
      <c r="D56" s="5"/>
      <c r="E56" s="1"/>
      <c r="F56" s="1"/>
      <c r="G56" s="1"/>
      <c r="H56" s="1"/>
      <c r="I56" s="1"/>
      <c r="J56" s="1"/>
      <c r="K56" s="1"/>
      <c r="L56" s="1"/>
      <c r="M56" s="1"/>
      <c r="N56" s="1"/>
      <c r="O56" s="1"/>
      <c r="P56" s="1"/>
      <c r="Q56" s="1"/>
    </row>
    <row r="57" customFormat="1" spans="1:17">
      <c r="A57" s="1"/>
      <c r="B57" s="1"/>
      <c r="C57" s="1"/>
      <c r="D57" s="5"/>
      <c r="E57" s="1"/>
      <c r="F57" s="1"/>
      <c r="G57" s="1"/>
      <c r="H57" s="1"/>
      <c r="I57" s="1"/>
      <c r="J57" s="1"/>
      <c r="K57" s="1"/>
      <c r="L57" s="1"/>
      <c r="M57" s="1"/>
      <c r="N57" s="1"/>
      <c r="O57" s="1"/>
      <c r="P57" s="1"/>
      <c r="Q57" s="1"/>
    </row>
    <row r="58" customFormat="1" spans="1:17">
      <c r="A58" s="1"/>
      <c r="B58" s="1"/>
      <c r="C58" s="1"/>
      <c r="D58" s="5"/>
      <c r="E58" s="1"/>
      <c r="F58" s="1"/>
      <c r="G58" s="1"/>
      <c r="H58" s="1"/>
      <c r="I58" s="1"/>
      <c r="J58" s="1"/>
      <c r="K58" s="1"/>
      <c r="L58" s="1"/>
      <c r="M58" s="1"/>
      <c r="N58" s="1"/>
      <c r="O58" s="1"/>
      <c r="P58" s="1"/>
      <c r="Q58" s="1"/>
    </row>
    <row r="59" customFormat="1" spans="1:17">
      <c r="A59" s="1"/>
      <c r="B59" s="1"/>
      <c r="C59" s="1"/>
      <c r="D59" s="5"/>
      <c r="E59" s="1"/>
      <c r="F59" s="1"/>
      <c r="G59" s="1"/>
      <c r="H59" s="1"/>
      <c r="I59" s="1"/>
      <c r="J59" s="1"/>
      <c r="K59" s="1"/>
      <c r="L59" s="1"/>
      <c r="M59" s="1"/>
      <c r="N59" s="1"/>
      <c r="O59" s="1"/>
      <c r="P59" s="1"/>
      <c r="Q59" s="1"/>
    </row>
    <row r="60" customFormat="1" spans="1:17">
      <c r="A60" s="1"/>
      <c r="B60" s="1"/>
      <c r="C60" s="1"/>
      <c r="D60" s="5"/>
      <c r="E60" s="1"/>
      <c r="F60" s="1"/>
      <c r="G60" s="1"/>
      <c r="H60" s="1"/>
      <c r="I60" s="1"/>
      <c r="J60" s="1"/>
      <c r="K60" s="1"/>
      <c r="L60" s="1"/>
      <c r="M60" s="1"/>
      <c r="N60" s="1"/>
      <c r="O60" s="1"/>
      <c r="P60" s="1"/>
      <c r="Q60" s="1"/>
    </row>
    <row r="61" customFormat="1" spans="1:17">
      <c r="A61" s="1"/>
      <c r="B61" s="1"/>
      <c r="C61" s="1"/>
      <c r="D61" s="5"/>
      <c r="E61" s="1"/>
      <c r="F61" s="1"/>
      <c r="G61" s="1"/>
      <c r="H61" s="1"/>
      <c r="I61" s="1"/>
      <c r="J61" s="1"/>
      <c r="K61" s="1"/>
      <c r="L61" s="1"/>
      <c r="M61" s="1"/>
      <c r="N61" s="1"/>
      <c r="O61" s="1"/>
      <c r="P61" s="1"/>
      <c r="Q61" s="1"/>
    </row>
    <row r="62" customFormat="1" spans="1:17">
      <c r="A62" s="1"/>
      <c r="B62" s="1"/>
      <c r="C62" s="1"/>
      <c r="D62" s="5"/>
      <c r="E62" s="1"/>
      <c r="F62" s="1"/>
      <c r="G62" s="1"/>
      <c r="H62" s="1"/>
      <c r="I62" s="1"/>
      <c r="J62" s="1"/>
      <c r="K62" s="1"/>
      <c r="L62" s="1"/>
      <c r="M62" s="1"/>
      <c r="N62" s="1"/>
      <c r="O62" s="1"/>
      <c r="P62" s="1"/>
      <c r="Q62" s="1"/>
    </row>
    <row r="63" customFormat="1" spans="1:17">
      <c r="A63" s="1"/>
      <c r="B63" s="1"/>
      <c r="C63" s="1"/>
      <c r="D63" s="5"/>
      <c r="E63" s="1"/>
      <c r="F63" s="1"/>
      <c r="G63" s="1"/>
      <c r="H63" s="1"/>
      <c r="I63" s="1"/>
      <c r="J63" s="1"/>
      <c r="K63" s="1"/>
      <c r="L63" s="1"/>
      <c r="M63" s="1"/>
      <c r="N63" s="1"/>
      <c r="O63" s="1"/>
      <c r="P63" s="1"/>
      <c r="Q63" s="1"/>
    </row>
    <row r="64" customFormat="1" spans="1:17">
      <c r="A64" s="1"/>
      <c r="B64" s="1"/>
      <c r="C64" s="1"/>
      <c r="D64" s="5"/>
      <c r="E64" s="1"/>
      <c r="F64" s="1"/>
      <c r="G64" s="1"/>
      <c r="H64" s="1"/>
      <c r="I64" s="1"/>
      <c r="J64" s="1"/>
      <c r="K64" s="1"/>
      <c r="L64" s="1"/>
      <c r="M64" s="1"/>
      <c r="N64" s="1"/>
      <c r="O64" s="1"/>
      <c r="P64" s="1"/>
      <c r="Q64" s="1"/>
    </row>
    <row r="65" customFormat="1" spans="1:17">
      <c r="A65" s="1"/>
      <c r="B65" s="1"/>
      <c r="C65" s="1"/>
      <c r="D65" s="5"/>
      <c r="E65" s="1"/>
      <c r="F65" s="1"/>
      <c r="G65" s="1"/>
      <c r="H65" s="1"/>
      <c r="I65" s="1"/>
      <c r="J65" s="1"/>
      <c r="K65" s="1"/>
      <c r="L65" s="1"/>
      <c r="M65" s="1"/>
      <c r="N65" s="1"/>
      <c r="O65" s="1"/>
      <c r="P65" s="1"/>
      <c r="Q65" s="1"/>
    </row>
    <row r="66" customFormat="1" spans="1:17">
      <c r="A66" s="1"/>
      <c r="B66" s="1"/>
      <c r="C66" s="1"/>
      <c r="D66" s="5"/>
      <c r="E66" s="1"/>
      <c r="F66" s="1"/>
      <c r="G66" s="1"/>
      <c r="H66" s="1"/>
      <c r="I66" s="1"/>
      <c r="J66" s="1"/>
      <c r="K66" s="1"/>
      <c r="L66" s="1"/>
      <c r="M66" s="1"/>
      <c r="N66" s="1"/>
      <c r="O66" s="1"/>
      <c r="P66" s="1"/>
      <c r="Q66" s="1"/>
    </row>
    <row r="67" customFormat="1" spans="1:17">
      <c r="A67" s="1"/>
      <c r="B67" s="1"/>
      <c r="C67" s="1"/>
      <c r="D67" s="5"/>
      <c r="E67" s="1"/>
      <c r="F67" s="1"/>
      <c r="G67" s="1"/>
      <c r="H67" s="1"/>
      <c r="I67" s="1"/>
      <c r="J67" s="1"/>
      <c r="K67" s="1"/>
      <c r="L67" s="1"/>
      <c r="M67" s="1"/>
      <c r="N67" s="1"/>
      <c r="O67" s="1"/>
      <c r="P67" s="1"/>
      <c r="Q67" s="1"/>
    </row>
    <row r="68" customFormat="1" spans="1:17">
      <c r="A68" s="1"/>
      <c r="B68" s="1"/>
      <c r="C68" s="1"/>
      <c r="D68" s="5"/>
      <c r="E68" s="1"/>
      <c r="F68" s="1"/>
      <c r="G68" s="1"/>
      <c r="H68" s="1"/>
      <c r="I68" s="1"/>
      <c r="J68" s="1"/>
      <c r="K68" s="1"/>
      <c r="L68" s="1"/>
      <c r="M68" s="1"/>
      <c r="N68" s="1"/>
      <c r="O68" s="1"/>
      <c r="P68" s="1"/>
      <c r="Q68" s="1"/>
    </row>
    <row r="69" customFormat="1" spans="1:17">
      <c r="A69" s="1"/>
      <c r="B69" s="1"/>
      <c r="C69" s="1"/>
      <c r="D69" s="5"/>
      <c r="E69" s="1"/>
      <c r="F69" s="1"/>
      <c r="G69" s="1"/>
      <c r="H69" s="1"/>
      <c r="I69" s="1"/>
      <c r="J69" s="1"/>
      <c r="K69" s="1"/>
      <c r="L69" s="1"/>
      <c r="M69" s="1"/>
      <c r="N69" s="1"/>
      <c r="O69" s="1"/>
      <c r="P69" s="1"/>
      <c r="Q69" s="1"/>
    </row>
    <row r="70" customFormat="1" spans="1:17">
      <c r="A70" s="1"/>
      <c r="B70" s="1"/>
      <c r="C70" s="1"/>
      <c r="D70" s="5"/>
      <c r="E70" s="1"/>
      <c r="F70" s="1"/>
      <c r="G70" s="1"/>
      <c r="H70" s="1"/>
      <c r="I70" s="1"/>
      <c r="J70" s="1"/>
      <c r="K70" s="1"/>
      <c r="L70" s="1"/>
      <c r="M70" s="1"/>
      <c r="N70" s="1"/>
      <c r="O70" s="1"/>
      <c r="P70" s="1"/>
      <c r="Q70" s="1"/>
    </row>
    <row r="71" customFormat="1" spans="1:17">
      <c r="A71" s="1"/>
      <c r="B71" s="1"/>
      <c r="C71" s="1"/>
      <c r="D71" s="5"/>
      <c r="E71" s="1"/>
      <c r="F71" s="1"/>
      <c r="G71" s="1"/>
      <c r="H71" s="1"/>
      <c r="I71" s="1"/>
      <c r="J71" s="1"/>
      <c r="K71" s="1"/>
      <c r="L71" s="1"/>
      <c r="M71" s="1"/>
      <c r="N71" s="1"/>
      <c r="O71" s="1"/>
      <c r="P71" s="1"/>
      <c r="Q71" s="1"/>
    </row>
    <row r="72" customFormat="1" spans="1:17">
      <c r="A72" s="1"/>
      <c r="B72" s="1"/>
      <c r="C72" s="1"/>
      <c r="D72" s="5"/>
      <c r="E72" s="1"/>
      <c r="F72" s="1"/>
      <c r="G72" s="1"/>
      <c r="H72" s="1"/>
      <c r="I72" s="1"/>
      <c r="J72" s="1"/>
      <c r="K72" s="1"/>
      <c r="L72" s="1"/>
      <c r="M72" s="1"/>
      <c r="N72" s="1"/>
      <c r="O72" s="1"/>
      <c r="P72" s="1"/>
      <c r="Q72" s="1"/>
    </row>
    <row r="73" customFormat="1" spans="1:17">
      <c r="A73" s="1"/>
      <c r="B73" s="1"/>
      <c r="C73" s="1"/>
      <c r="D73" s="5"/>
      <c r="E73" s="1"/>
      <c r="F73" s="1"/>
      <c r="G73" s="1"/>
      <c r="H73" s="1"/>
      <c r="I73" s="1"/>
      <c r="J73" s="1"/>
      <c r="K73" s="1"/>
      <c r="L73" s="1"/>
      <c r="M73" s="1"/>
      <c r="N73" s="1"/>
      <c r="O73" s="1"/>
      <c r="P73" s="1"/>
      <c r="Q73" s="1"/>
    </row>
    <row r="74" customFormat="1" spans="1:17">
      <c r="A74" s="1"/>
      <c r="B74" s="1"/>
      <c r="C74" s="1"/>
      <c r="D74" s="5"/>
      <c r="E74" s="1"/>
      <c r="F74" s="1"/>
      <c r="G74" s="1"/>
      <c r="H74" s="1"/>
      <c r="I74" s="1"/>
      <c r="J74" s="1"/>
      <c r="K74" s="1"/>
      <c r="L74" s="1"/>
      <c r="M74" s="1"/>
      <c r="N74" s="1"/>
      <c r="O74" s="1"/>
      <c r="P74" s="1"/>
      <c r="Q74" s="1"/>
    </row>
    <row r="75" customFormat="1" spans="1:17">
      <c r="A75" s="1"/>
      <c r="B75" s="1"/>
      <c r="C75" s="1"/>
      <c r="D75" s="5"/>
      <c r="E75" s="1"/>
      <c r="F75" s="1"/>
      <c r="G75" s="1"/>
      <c r="H75" s="1"/>
      <c r="I75" s="1"/>
      <c r="J75" s="1"/>
      <c r="K75" s="1"/>
      <c r="L75" s="1"/>
      <c r="M75" s="1"/>
      <c r="N75" s="1"/>
      <c r="O75" s="1"/>
      <c r="P75" s="1"/>
      <c r="Q75" s="1"/>
    </row>
    <row r="76" customFormat="1" spans="1:17">
      <c r="A76" s="1"/>
      <c r="B76" s="1"/>
      <c r="C76" s="1"/>
      <c r="D76" s="5"/>
      <c r="E76" s="1"/>
      <c r="F76" s="1"/>
      <c r="G76" s="1"/>
      <c r="H76" s="1"/>
      <c r="I76" s="1"/>
      <c r="J76" s="1"/>
      <c r="K76" s="1"/>
      <c r="L76" s="1"/>
      <c r="M76" s="1"/>
      <c r="N76" s="1"/>
      <c r="O76" s="1"/>
      <c r="P76" s="1"/>
      <c r="Q76" s="1"/>
    </row>
    <row r="77" customFormat="1" spans="1:17">
      <c r="A77" s="1"/>
      <c r="B77" s="1"/>
      <c r="C77" s="1"/>
      <c r="D77" s="5"/>
      <c r="E77" s="1"/>
      <c r="F77" s="1"/>
      <c r="G77" s="1"/>
      <c r="H77" s="1"/>
      <c r="I77" s="1"/>
      <c r="J77" s="1"/>
      <c r="K77" s="1"/>
      <c r="L77" s="1"/>
      <c r="M77" s="1"/>
      <c r="N77" s="1"/>
      <c r="O77" s="1"/>
      <c r="P77" s="1"/>
      <c r="Q77" s="1"/>
    </row>
    <row r="78" customFormat="1" spans="1:17">
      <c r="A78" s="1"/>
      <c r="B78" s="1"/>
      <c r="C78" s="1"/>
      <c r="D78" s="5"/>
      <c r="E78" s="1"/>
      <c r="F78" s="1"/>
      <c r="G78" s="1"/>
      <c r="H78" s="1"/>
      <c r="I78" s="1"/>
      <c r="J78" s="1"/>
      <c r="K78" s="1"/>
      <c r="L78" s="1"/>
      <c r="M78" s="1"/>
      <c r="N78" s="1"/>
      <c r="O78" s="1"/>
      <c r="P78" s="1"/>
      <c r="Q78" s="1"/>
    </row>
    <row r="79" customFormat="1" spans="1:17">
      <c r="A79" s="1"/>
      <c r="B79" s="1"/>
      <c r="C79" s="1"/>
      <c r="D79" s="5"/>
      <c r="E79" s="1"/>
      <c r="F79" s="1"/>
      <c r="G79" s="1"/>
      <c r="H79" s="1"/>
      <c r="I79" s="1"/>
      <c r="J79" s="1"/>
      <c r="K79" s="1"/>
      <c r="L79" s="1"/>
      <c r="M79" s="1"/>
      <c r="N79" s="1"/>
      <c r="O79" s="1"/>
      <c r="P79" s="1"/>
      <c r="Q79" s="1"/>
    </row>
    <row r="80" customFormat="1" spans="1:17">
      <c r="A80" s="1"/>
      <c r="B80" s="1"/>
      <c r="C80" s="1"/>
      <c r="D80" s="5"/>
      <c r="E80" s="1"/>
      <c r="F80" s="1"/>
      <c r="G80" s="1"/>
      <c r="H80" s="1"/>
      <c r="I80" s="1"/>
      <c r="J80" s="1"/>
      <c r="K80" s="1"/>
      <c r="L80" s="1"/>
      <c r="M80" s="1"/>
      <c r="N80" s="1"/>
      <c r="O80" s="1"/>
      <c r="P80" s="1"/>
      <c r="Q80" s="1"/>
    </row>
    <row r="81" customFormat="1" spans="1:17">
      <c r="A81" s="1"/>
      <c r="B81" s="1"/>
      <c r="C81" s="1"/>
      <c r="D81" s="5"/>
      <c r="E81" s="1"/>
      <c r="F81" s="1"/>
      <c r="G81" s="1"/>
      <c r="H81" s="1"/>
      <c r="I81" s="1"/>
      <c r="J81" s="1"/>
      <c r="K81" s="1"/>
      <c r="L81" s="1"/>
      <c r="M81" s="1"/>
      <c r="N81" s="1"/>
      <c r="O81" s="1"/>
      <c r="P81" s="1"/>
      <c r="Q81" s="1"/>
    </row>
    <row r="82" customFormat="1" spans="1:17">
      <c r="A82" s="1"/>
      <c r="B82" s="1"/>
      <c r="C82" s="1"/>
      <c r="D82" s="5"/>
      <c r="E82" s="1"/>
      <c r="F82" s="1"/>
      <c r="G82" s="1"/>
      <c r="H82" s="1"/>
      <c r="I82" s="1"/>
      <c r="J82" s="1"/>
      <c r="K82" s="1"/>
      <c r="L82" s="1"/>
      <c r="M82" s="1"/>
      <c r="N82" s="1"/>
      <c r="O82" s="1"/>
      <c r="P82" s="1"/>
      <c r="Q82"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50" customFormat="1" ht="38" customHeight="1" spans="1:17">
      <c r="A6" s="51" t="s">
        <v>459</v>
      </c>
      <c r="B6" s="51"/>
      <c r="C6" s="52" t="s">
        <v>30</v>
      </c>
      <c r="D6" s="52"/>
      <c r="E6" s="52"/>
      <c r="F6" s="52"/>
      <c r="G6" s="52"/>
      <c r="H6" s="53"/>
      <c r="I6" s="53">
        <v>55457.6066</v>
      </c>
      <c r="J6" s="53">
        <v>55457.6066</v>
      </c>
      <c r="K6" s="53">
        <v>55457.6066</v>
      </c>
      <c r="L6" s="53">
        <v>0</v>
      </c>
      <c r="M6" s="53">
        <v>0</v>
      </c>
      <c r="N6" s="53"/>
      <c r="O6" s="53"/>
      <c r="P6" s="53"/>
      <c r="Q6" s="53"/>
    </row>
    <row r="7" s="36" customFormat="1" ht="299" customHeight="1" spans="1:17">
      <c r="A7" s="11">
        <v>1</v>
      </c>
      <c r="B7" s="12" t="s">
        <v>40</v>
      </c>
      <c r="C7" s="12" t="s">
        <v>60</v>
      </c>
      <c r="D7" s="12" t="s">
        <v>30</v>
      </c>
      <c r="E7" s="37" t="s">
        <v>42</v>
      </c>
      <c r="F7" s="37" t="s">
        <v>43</v>
      </c>
      <c r="G7" s="37" t="s">
        <v>252</v>
      </c>
      <c r="H7" s="38" t="s">
        <v>460</v>
      </c>
      <c r="I7" s="11">
        <v>380</v>
      </c>
      <c r="J7" s="11">
        <v>380</v>
      </c>
      <c r="K7" s="11">
        <v>380</v>
      </c>
      <c r="L7" s="11"/>
      <c r="M7" s="37"/>
      <c r="N7" s="26" t="s">
        <v>461</v>
      </c>
      <c r="O7" s="12" t="s">
        <v>63</v>
      </c>
      <c r="P7" s="12" t="s">
        <v>64</v>
      </c>
      <c r="Q7" s="37"/>
    </row>
    <row r="8" s="29" customFormat="1" ht="240" customHeight="1" spans="1:17">
      <c r="A8" s="11">
        <v>2</v>
      </c>
      <c r="B8" s="12" t="s">
        <v>462</v>
      </c>
      <c r="C8" s="12" t="s">
        <v>463</v>
      </c>
      <c r="D8" s="12" t="s">
        <v>30</v>
      </c>
      <c r="E8" s="30" t="s">
        <v>464</v>
      </c>
      <c r="F8" s="11" t="s">
        <v>43</v>
      </c>
      <c r="G8" s="13" t="s">
        <v>252</v>
      </c>
      <c r="H8" s="31" t="s">
        <v>465</v>
      </c>
      <c r="I8" s="11">
        <v>230</v>
      </c>
      <c r="J8" s="11">
        <v>230</v>
      </c>
      <c r="K8" s="15">
        <v>230</v>
      </c>
      <c r="L8" s="11"/>
      <c r="M8" s="11"/>
      <c r="N8" s="54" t="s">
        <v>466</v>
      </c>
      <c r="O8" s="12" t="s">
        <v>63</v>
      </c>
      <c r="P8" s="12" t="s">
        <v>64</v>
      </c>
      <c r="Q8" s="35"/>
    </row>
    <row r="9" s="29" customFormat="1" ht="94" customHeight="1" spans="1:17">
      <c r="A9" s="11">
        <v>3</v>
      </c>
      <c r="B9" s="12" t="s">
        <v>106</v>
      </c>
      <c r="C9" s="43" t="s">
        <v>467</v>
      </c>
      <c r="D9" s="12" t="s">
        <v>232</v>
      </c>
      <c r="E9" s="30" t="s">
        <v>468</v>
      </c>
      <c r="F9" s="11" t="s">
        <v>43</v>
      </c>
      <c r="G9" s="30" t="s">
        <v>469</v>
      </c>
      <c r="H9" s="44" t="s">
        <v>470</v>
      </c>
      <c r="I9" s="11">
        <v>400</v>
      </c>
      <c r="J9" s="11">
        <v>400</v>
      </c>
      <c r="K9" s="15">
        <v>400</v>
      </c>
      <c r="L9" s="11"/>
      <c r="M9" s="11"/>
      <c r="N9" s="33" t="s">
        <v>471</v>
      </c>
      <c r="O9" s="43" t="s">
        <v>63</v>
      </c>
      <c r="P9" s="25" t="s">
        <v>64</v>
      </c>
      <c r="Q9" s="35"/>
    </row>
    <row r="10" s="4" customFormat="1" ht="118" customHeight="1" spans="1:17">
      <c r="A10" s="11">
        <v>4</v>
      </c>
      <c r="B10" s="12" t="s">
        <v>472</v>
      </c>
      <c r="C10" s="15" t="s">
        <v>251</v>
      </c>
      <c r="D10" s="12" t="s">
        <v>232</v>
      </c>
      <c r="E10" s="15" t="s">
        <v>448</v>
      </c>
      <c r="F10" s="11" t="s">
        <v>43</v>
      </c>
      <c r="G10" s="15" t="s">
        <v>252</v>
      </c>
      <c r="H10" s="16" t="s">
        <v>473</v>
      </c>
      <c r="I10" s="11">
        <v>427.6</v>
      </c>
      <c r="J10" s="11">
        <v>427.6</v>
      </c>
      <c r="K10" s="15">
        <v>427.6</v>
      </c>
      <c r="L10" s="25"/>
      <c r="M10" s="25"/>
      <c r="N10" s="27" t="s">
        <v>474</v>
      </c>
      <c r="O10" s="43" t="s">
        <v>63</v>
      </c>
      <c r="P10" s="25" t="s">
        <v>64</v>
      </c>
      <c r="Q10" s="25"/>
    </row>
    <row r="11" s="4" customFormat="1" ht="88" customHeight="1" spans="1:17">
      <c r="A11" s="11">
        <v>5</v>
      </c>
      <c r="B11" s="12" t="s">
        <v>475</v>
      </c>
      <c r="C11" s="15" t="s">
        <v>476</v>
      </c>
      <c r="D11" s="12" t="s">
        <v>232</v>
      </c>
      <c r="E11" s="15" t="s">
        <v>477</v>
      </c>
      <c r="F11" s="11" t="s">
        <v>43</v>
      </c>
      <c r="G11" s="15" t="s">
        <v>252</v>
      </c>
      <c r="H11" s="16" t="s">
        <v>478</v>
      </c>
      <c r="I11" s="11">
        <v>499</v>
      </c>
      <c r="J11" s="11">
        <v>499</v>
      </c>
      <c r="K11" s="15">
        <v>499</v>
      </c>
      <c r="L11" s="25"/>
      <c r="M11" s="25"/>
      <c r="N11" s="27" t="s">
        <v>479</v>
      </c>
      <c r="O11" s="15" t="s">
        <v>63</v>
      </c>
      <c r="P11" s="15" t="s">
        <v>64</v>
      </c>
      <c r="Q11" s="25"/>
    </row>
  </sheetData>
  <mergeCells count="19">
    <mergeCell ref="A1:Q1"/>
    <mergeCell ref="I2:M2"/>
    <mergeCell ref="J3:M3"/>
    <mergeCell ref="A5:F5"/>
    <mergeCell ref="A6:B6"/>
    <mergeCell ref="C6:G6"/>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48" customFormat="1" ht="71.25" spans="1:17">
      <c r="A6" s="11">
        <v>1</v>
      </c>
      <c r="B6" s="12" t="s">
        <v>480</v>
      </c>
      <c r="C6" s="43" t="s">
        <v>345</v>
      </c>
      <c r="D6" s="12"/>
      <c r="E6" s="30"/>
      <c r="F6" s="11"/>
      <c r="G6" s="30" t="s">
        <v>481</v>
      </c>
      <c r="H6" s="44" t="s">
        <v>482</v>
      </c>
      <c r="I6" s="11">
        <v>410.35</v>
      </c>
      <c r="J6" s="11">
        <v>410.35</v>
      </c>
      <c r="K6" s="15">
        <v>410.35</v>
      </c>
      <c r="L6" s="11"/>
      <c r="M6" s="11"/>
      <c r="N6" s="33" t="s">
        <v>483</v>
      </c>
      <c r="O6" s="12" t="s">
        <v>170</v>
      </c>
      <c r="P6" s="12" t="s">
        <v>171</v>
      </c>
      <c r="Q6" s="35"/>
    </row>
    <row r="7" s="4" customFormat="1" ht="85.5" spans="1:17">
      <c r="A7" s="11">
        <v>2</v>
      </c>
      <c r="B7" s="12" t="s">
        <v>224</v>
      </c>
      <c r="C7" s="15" t="s">
        <v>484</v>
      </c>
      <c r="D7" s="12" t="s">
        <v>232</v>
      </c>
      <c r="E7" s="15" t="s">
        <v>448</v>
      </c>
      <c r="F7" s="11" t="s">
        <v>43</v>
      </c>
      <c r="G7" s="15" t="s">
        <v>485</v>
      </c>
      <c r="H7" s="16" t="s">
        <v>486</v>
      </c>
      <c r="I7" s="11">
        <v>1050</v>
      </c>
      <c r="J7" s="11">
        <v>1050</v>
      </c>
      <c r="K7" s="15">
        <v>1050</v>
      </c>
      <c r="L7" s="25"/>
      <c r="M7" s="25"/>
      <c r="N7" s="27" t="s">
        <v>487</v>
      </c>
      <c r="O7" s="12" t="s">
        <v>170</v>
      </c>
      <c r="P7" s="12" t="s">
        <v>171</v>
      </c>
      <c r="Q7" s="25"/>
    </row>
    <row r="8" s="4" customFormat="1" ht="156.75" spans="1:17">
      <c r="A8" s="11">
        <v>3</v>
      </c>
      <c r="B8" s="12" t="s">
        <v>309</v>
      </c>
      <c r="C8" s="15" t="s">
        <v>264</v>
      </c>
      <c r="D8" s="12" t="s">
        <v>232</v>
      </c>
      <c r="E8" s="15"/>
      <c r="F8" s="11" t="s">
        <v>43</v>
      </c>
      <c r="G8" s="15" t="s">
        <v>266</v>
      </c>
      <c r="H8" s="16" t="s">
        <v>488</v>
      </c>
      <c r="I8" s="11">
        <v>278.64</v>
      </c>
      <c r="J8" s="11">
        <v>278.64</v>
      </c>
      <c r="K8" s="15">
        <v>278.64</v>
      </c>
      <c r="L8" s="25"/>
      <c r="M8" s="25"/>
      <c r="N8" s="27" t="s">
        <v>489</v>
      </c>
      <c r="O8" s="15" t="s">
        <v>490</v>
      </c>
      <c r="P8" s="15" t="s">
        <v>491</v>
      </c>
      <c r="Q8" s="25"/>
    </row>
    <row r="9" s="4" customFormat="1" ht="42.75" spans="1:17">
      <c r="A9" s="11">
        <v>4</v>
      </c>
      <c r="B9" s="12" t="s">
        <v>492</v>
      </c>
      <c r="C9" s="13" t="s">
        <v>427</v>
      </c>
      <c r="D9" s="13" t="s">
        <v>493</v>
      </c>
      <c r="E9" s="13" t="s">
        <v>429</v>
      </c>
      <c r="F9" s="13" t="s">
        <v>43</v>
      </c>
      <c r="G9" s="12" t="s">
        <v>383</v>
      </c>
      <c r="H9" s="31" t="s">
        <v>494</v>
      </c>
      <c r="I9" s="11">
        <v>42</v>
      </c>
      <c r="J9" s="11">
        <v>42</v>
      </c>
      <c r="K9" s="34"/>
      <c r="L9" s="25"/>
      <c r="M9" s="25">
        <v>42</v>
      </c>
      <c r="N9" s="49" t="s">
        <v>495</v>
      </c>
      <c r="O9" s="12" t="s">
        <v>431</v>
      </c>
      <c r="P9" s="12" t="s">
        <v>432</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zoomScale="25" zoomScaleNormal="25"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98"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f>SUM(I6:J8)</f>
        <v>4936.8</v>
      </c>
      <c r="J5" s="23">
        <f>SUM(J6:K8)</f>
        <v>4936.8</v>
      </c>
      <c r="K5" s="23">
        <f>SUM(K6:L8)</f>
        <v>2468.4</v>
      </c>
      <c r="L5" s="23">
        <f>SUM(L6:M8)</f>
        <v>0</v>
      </c>
      <c r="M5" s="23">
        <f>SUM(M6:N8)</f>
        <v>0</v>
      </c>
      <c r="N5" s="23"/>
      <c r="O5" s="24"/>
      <c r="P5" s="24"/>
      <c r="Q5" s="28"/>
    </row>
    <row r="6" s="5" customFormat="1" ht="281" customHeight="1" spans="1:17">
      <c r="A6" s="11">
        <v>1</v>
      </c>
      <c r="B6" s="12" t="s">
        <v>496</v>
      </c>
      <c r="C6" s="37" t="s">
        <v>497</v>
      </c>
      <c r="D6" s="37" t="s">
        <v>232</v>
      </c>
      <c r="E6" s="37" t="s">
        <v>68</v>
      </c>
      <c r="F6" s="37" t="s">
        <v>43</v>
      </c>
      <c r="G6" s="37" t="s">
        <v>498</v>
      </c>
      <c r="H6" s="38" t="s">
        <v>499</v>
      </c>
      <c r="I6" s="11">
        <v>1200</v>
      </c>
      <c r="J6" s="11">
        <v>1200</v>
      </c>
      <c r="K6" s="37">
        <v>1200</v>
      </c>
      <c r="L6" s="37"/>
      <c r="M6" s="37"/>
      <c r="N6" s="26" t="s">
        <v>500</v>
      </c>
      <c r="O6" s="37" t="s">
        <v>145</v>
      </c>
      <c r="P6" s="37" t="s">
        <v>146</v>
      </c>
      <c r="Q6" s="45"/>
    </row>
    <row r="7" s="4" customFormat="1" ht="118" customHeight="1" spans="1:17">
      <c r="A7" s="11">
        <v>2</v>
      </c>
      <c r="B7" s="12" t="s">
        <v>230</v>
      </c>
      <c r="C7" s="15" t="s">
        <v>501</v>
      </c>
      <c r="D7" s="12" t="s">
        <v>232</v>
      </c>
      <c r="E7" s="15" t="s">
        <v>448</v>
      </c>
      <c r="F7" s="11" t="s">
        <v>43</v>
      </c>
      <c r="G7" s="15" t="s">
        <v>498</v>
      </c>
      <c r="H7" s="16" t="s">
        <v>502</v>
      </c>
      <c r="I7" s="11">
        <v>768.4</v>
      </c>
      <c r="J7" s="11">
        <v>768.4</v>
      </c>
      <c r="K7" s="15">
        <v>768.4</v>
      </c>
      <c r="L7" s="25"/>
      <c r="M7" s="25"/>
      <c r="N7" s="27" t="s">
        <v>503</v>
      </c>
      <c r="O7" s="15" t="s">
        <v>145</v>
      </c>
      <c r="P7" s="15" t="s">
        <v>146</v>
      </c>
      <c r="Q7" s="25"/>
    </row>
    <row r="8" s="4" customFormat="1" ht="114" customHeight="1" spans="1:17">
      <c r="A8" s="11">
        <v>3</v>
      </c>
      <c r="B8" s="12" t="s">
        <v>504</v>
      </c>
      <c r="C8" s="15" t="s">
        <v>505</v>
      </c>
      <c r="D8" s="12" t="s">
        <v>232</v>
      </c>
      <c r="E8" s="15" t="s">
        <v>453</v>
      </c>
      <c r="F8" s="11" t="s">
        <v>43</v>
      </c>
      <c r="G8" s="15" t="s">
        <v>498</v>
      </c>
      <c r="H8" s="16" t="s">
        <v>506</v>
      </c>
      <c r="I8" s="11">
        <v>500</v>
      </c>
      <c r="J8" s="11">
        <v>500</v>
      </c>
      <c r="K8" s="15">
        <v>500</v>
      </c>
      <c r="L8" s="25"/>
      <c r="M8" s="25"/>
      <c r="N8" s="27" t="s">
        <v>507</v>
      </c>
      <c r="O8" s="15" t="s">
        <v>145</v>
      </c>
      <c r="P8" s="15" t="s">
        <v>146</v>
      </c>
      <c r="Q8" s="25"/>
    </row>
    <row r="9" customFormat="1" spans="1:17">
      <c r="A9" s="1"/>
      <c r="B9" s="1"/>
      <c r="C9" s="1"/>
      <c r="D9" s="5"/>
      <c r="E9" s="1"/>
      <c r="F9" s="1"/>
      <c r="G9" s="1"/>
      <c r="H9" s="1"/>
      <c r="I9" s="1"/>
      <c r="J9" s="1"/>
      <c r="K9" s="1"/>
      <c r="L9" s="1"/>
      <c r="M9" s="1"/>
      <c r="N9" s="1"/>
      <c r="O9" s="1"/>
      <c r="P9" s="1"/>
      <c r="Q9" s="1"/>
    </row>
    <row r="10" customFormat="1" spans="1:17">
      <c r="A10" s="1"/>
      <c r="B10" s="1"/>
      <c r="C10" s="1"/>
      <c r="D10" s="5"/>
      <c r="E10" s="1"/>
      <c r="F10" s="1"/>
      <c r="G10" s="1"/>
      <c r="H10" s="1"/>
      <c r="I10" s="1"/>
      <c r="J10" s="1"/>
      <c r="K10" s="1"/>
      <c r="L10" s="1"/>
      <c r="M10" s="1"/>
      <c r="N10" s="1"/>
      <c r="O10" s="1"/>
      <c r="P10" s="1"/>
      <c r="Q10"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zoomScale="25" zoomScaleNormal="25"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hidden="1" customWidth="1"/>
    <col min="6" max="6" width="5.63333333333333" style="1" hidden="1" customWidth="1"/>
    <col min="7" max="7" width="11.6" style="1" hidden="1" customWidth="1"/>
    <col min="8" max="8" width="94.6666666666667" style="1" customWidth="1"/>
    <col min="9" max="11" width="10.1333333333333" style="1" customWidth="1"/>
    <col min="12" max="12" width="7.63333333333333" style="1" customWidth="1"/>
    <col min="13" max="13" width="8.63333333333333" style="1" customWidth="1"/>
    <col min="14" max="14" width="254.666666666667"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v>116968.8866</v>
      </c>
      <c r="J5" s="23">
        <v>116968.8866</v>
      </c>
      <c r="K5" s="23">
        <v>111497.8866</v>
      </c>
      <c r="L5" s="23">
        <v>3797</v>
      </c>
      <c r="M5" s="23">
        <v>1674</v>
      </c>
      <c r="N5" s="23"/>
      <c r="O5" s="24"/>
      <c r="P5" s="24"/>
      <c r="Q5" s="28"/>
    </row>
    <row r="6" s="36" customFormat="1" ht="409" customHeight="1" spans="1:17">
      <c r="A6" s="11">
        <v>1</v>
      </c>
      <c r="B6" s="12" t="s">
        <v>28</v>
      </c>
      <c r="C6" s="42" t="s">
        <v>508</v>
      </c>
      <c r="D6" s="42" t="s">
        <v>30</v>
      </c>
      <c r="E6" s="42" t="s">
        <v>68</v>
      </c>
      <c r="F6" s="42" t="s">
        <v>43</v>
      </c>
      <c r="G6" s="42" t="s">
        <v>509</v>
      </c>
      <c r="H6" s="38" t="s">
        <v>510</v>
      </c>
      <c r="I6" s="11">
        <v>3652.5</v>
      </c>
      <c r="J6" s="11">
        <v>3652.5</v>
      </c>
      <c r="K6" s="42">
        <v>3652.5</v>
      </c>
      <c r="L6" s="42"/>
      <c r="M6" s="42"/>
      <c r="N6" s="26" t="s">
        <v>511</v>
      </c>
      <c r="O6" s="42" t="s">
        <v>73</v>
      </c>
      <c r="P6" s="38" t="s">
        <v>74</v>
      </c>
      <c r="Q6" s="45"/>
    </row>
    <row r="7" s="5" customFormat="1" ht="273" customHeight="1" spans="1:17">
      <c r="A7" s="11">
        <v>2</v>
      </c>
      <c r="B7" s="12" t="s">
        <v>512</v>
      </c>
      <c r="C7" s="42" t="s">
        <v>67</v>
      </c>
      <c r="D7" s="38" t="s">
        <v>30</v>
      </c>
      <c r="E7" s="42" t="s">
        <v>68</v>
      </c>
      <c r="F7" s="38" t="s">
        <v>43</v>
      </c>
      <c r="G7" s="38" t="s">
        <v>69</v>
      </c>
      <c r="H7" s="38" t="s">
        <v>513</v>
      </c>
      <c r="I7" s="11">
        <v>780</v>
      </c>
      <c r="J7" s="11">
        <v>780</v>
      </c>
      <c r="K7" s="42">
        <v>780</v>
      </c>
      <c r="L7" s="38"/>
      <c r="M7" s="38"/>
      <c r="N7" s="26" t="s">
        <v>514</v>
      </c>
      <c r="O7" s="38" t="s">
        <v>73</v>
      </c>
      <c r="P7" s="38" t="s">
        <v>74</v>
      </c>
      <c r="Q7" s="46"/>
    </row>
    <row r="8" s="36" customFormat="1" ht="407" customHeight="1" spans="1:17">
      <c r="A8" s="11">
        <v>3</v>
      </c>
      <c r="B8" s="12" t="s">
        <v>515</v>
      </c>
      <c r="C8" s="12" t="s">
        <v>77</v>
      </c>
      <c r="D8" s="12" t="s">
        <v>30</v>
      </c>
      <c r="E8" s="42" t="s">
        <v>68</v>
      </c>
      <c r="F8" s="42" t="s">
        <v>43</v>
      </c>
      <c r="G8" s="42" t="s">
        <v>69</v>
      </c>
      <c r="H8" s="38" t="s">
        <v>516</v>
      </c>
      <c r="I8" s="11">
        <v>3000</v>
      </c>
      <c r="J8" s="11">
        <v>3000</v>
      </c>
      <c r="K8" s="11">
        <v>3000</v>
      </c>
      <c r="L8" s="11"/>
      <c r="M8" s="42"/>
      <c r="N8" s="26" t="s">
        <v>517</v>
      </c>
      <c r="O8" s="42" t="s">
        <v>73</v>
      </c>
      <c r="P8" s="42" t="s">
        <v>74</v>
      </c>
      <c r="Q8" s="42"/>
    </row>
    <row r="9" s="36" customFormat="1" ht="243" customHeight="1" spans="1:17">
      <c r="A9" s="11">
        <v>4</v>
      </c>
      <c r="B9" s="12" t="s">
        <v>66</v>
      </c>
      <c r="C9" s="12" t="s">
        <v>81</v>
      </c>
      <c r="D9" s="12" t="s">
        <v>30</v>
      </c>
      <c r="E9" s="42" t="s">
        <v>82</v>
      </c>
      <c r="F9" s="42" t="s">
        <v>43</v>
      </c>
      <c r="G9" s="42" t="s">
        <v>83</v>
      </c>
      <c r="H9" s="38" t="s">
        <v>518</v>
      </c>
      <c r="I9" s="11">
        <v>12500</v>
      </c>
      <c r="J9" s="11">
        <v>12500</v>
      </c>
      <c r="K9" s="11">
        <v>12500</v>
      </c>
      <c r="L9" s="11"/>
      <c r="M9" s="42"/>
      <c r="N9" s="26" t="s">
        <v>519</v>
      </c>
      <c r="O9" s="42" t="s">
        <v>73</v>
      </c>
      <c r="P9" s="42" t="s">
        <v>74</v>
      </c>
      <c r="Q9" s="42"/>
    </row>
    <row r="10" s="41" customFormat="1" ht="243" customHeight="1" spans="1:17">
      <c r="A10" s="11">
        <v>5</v>
      </c>
      <c r="B10" s="12" t="s">
        <v>76</v>
      </c>
      <c r="C10" s="12" t="s">
        <v>520</v>
      </c>
      <c r="D10" s="12"/>
      <c r="E10" s="42" t="s">
        <v>437</v>
      </c>
      <c r="F10" s="42" t="s">
        <v>43</v>
      </c>
      <c r="G10" s="42" t="s">
        <v>438</v>
      </c>
      <c r="H10" s="38" t="s">
        <v>521</v>
      </c>
      <c r="I10" s="11">
        <v>2200</v>
      </c>
      <c r="J10" s="11">
        <v>2200</v>
      </c>
      <c r="K10" s="11">
        <v>2200</v>
      </c>
      <c r="L10" s="11"/>
      <c r="M10" s="42"/>
      <c r="N10" s="26" t="s">
        <v>522</v>
      </c>
      <c r="O10" s="42" t="s">
        <v>73</v>
      </c>
      <c r="P10" s="38" t="s">
        <v>74</v>
      </c>
      <c r="Q10" s="42"/>
    </row>
    <row r="11" s="5" customFormat="1" ht="202" customHeight="1" spans="1:17">
      <c r="A11" s="11">
        <v>6</v>
      </c>
      <c r="B11" s="12" t="s">
        <v>80</v>
      </c>
      <c r="C11" s="42" t="s">
        <v>523</v>
      </c>
      <c r="D11" s="42" t="s">
        <v>30</v>
      </c>
      <c r="E11" s="42" t="s">
        <v>82</v>
      </c>
      <c r="F11" s="42" t="s">
        <v>43</v>
      </c>
      <c r="G11" s="42" t="s">
        <v>524</v>
      </c>
      <c r="H11" s="38" t="s">
        <v>525</v>
      </c>
      <c r="I11" s="11">
        <v>450</v>
      </c>
      <c r="J11" s="11">
        <v>450</v>
      </c>
      <c r="K11" s="42">
        <v>450</v>
      </c>
      <c r="L11" s="42"/>
      <c r="M11" s="42"/>
      <c r="N11" s="26" t="s">
        <v>526</v>
      </c>
      <c r="O11" s="42" t="s">
        <v>73</v>
      </c>
      <c r="P11" s="42" t="s">
        <v>74</v>
      </c>
      <c r="Q11" s="45"/>
    </row>
    <row r="12" s="5" customFormat="1" ht="198" customHeight="1" spans="1:17">
      <c r="A12" s="11">
        <v>7</v>
      </c>
      <c r="B12" s="12" t="s">
        <v>442</v>
      </c>
      <c r="C12" s="42" t="s">
        <v>527</v>
      </c>
      <c r="D12" s="42" t="s">
        <v>30</v>
      </c>
      <c r="E12" s="42" t="s">
        <v>82</v>
      </c>
      <c r="F12" s="42" t="s">
        <v>43</v>
      </c>
      <c r="G12" s="42" t="s">
        <v>524</v>
      </c>
      <c r="H12" s="38" t="s">
        <v>528</v>
      </c>
      <c r="I12" s="11">
        <v>450</v>
      </c>
      <c r="J12" s="11">
        <v>450</v>
      </c>
      <c r="K12" s="42">
        <v>450</v>
      </c>
      <c r="L12" s="42"/>
      <c r="M12" s="42"/>
      <c r="N12" s="26" t="s">
        <v>529</v>
      </c>
      <c r="O12" s="42" t="s">
        <v>73</v>
      </c>
      <c r="P12" s="42" t="s">
        <v>74</v>
      </c>
      <c r="Q12" s="45"/>
    </row>
    <row r="13" s="29" customFormat="1" ht="94" customHeight="1" spans="1:17">
      <c r="A13" s="11">
        <v>8</v>
      </c>
      <c r="B13" s="12" t="s">
        <v>530</v>
      </c>
      <c r="C13" s="43" t="s">
        <v>402</v>
      </c>
      <c r="D13" s="12" t="s">
        <v>30</v>
      </c>
      <c r="E13" s="13" t="s">
        <v>468</v>
      </c>
      <c r="F13" s="11" t="s">
        <v>43</v>
      </c>
      <c r="G13" s="13" t="s">
        <v>69</v>
      </c>
      <c r="H13" s="44" t="s">
        <v>531</v>
      </c>
      <c r="I13" s="11">
        <v>120</v>
      </c>
      <c r="J13" s="11">
        <v>120</v>
      </c>
      <c r="K13" s="13">
        <v>120</v>
      </c>
      <c r="L13" s="11"/>
      <c r="M13" s="11"/>
      <c r="N13" s="33" t="s">
        <v>532</v>
      </c>
      <c r="O13" s="43" t="s">
        <v>73</v>
      </c>
      <c r="P13" s="38" t="s">
        <v>74</v>
      </c>
      <c r="Q13" s="35"/>
    </row>
    <row r="14" s="5" customFormat="1" ht="118" customHeight="1" spans="1:17">
      <c r="A14" s="11">
        <v>9</v>
      </c>
      <c r="B14" s="12" t="s">
        <v>349</v>
      </c>
      <c r="C14" s="42" t="s">
        <v>533</v>
      </c>
      <c r="D14" s="42" t="s">
        <v>30</v>
      </c>
      <c r="E14" s="42" t="s">
        <v>534</v>
      </c>
      <c r="F14" s="42" t="s">
        <v>43</v>
      </c>
      <c r="G14" s="42" t="s">
        <v>535</v>
      </c>
      <c r="H14" s="38" t="s">
        <v>536</v>
      </c>
      <c r="I14" s="11">
        <v>100</v>
      </c>
      <c r="J14" s="11">
        <v>100</v>
      </c>
      <c r="K14" s="42">
        <v>100</v>
      </c>
      <c r="L14" s="42"/>
      <c r="M14" s="42"/>
      <c r="N14" s="26" t="s">
        <v>537</v>
      </c>
      <c r="O14" s="42" t="s">
        <v>73</v>
      </c>
      <c r="P14" s="38" t="s">
        <v>74</v>
      </c>
      <c r="Q14" s="47"/>
    </row>
    <row r="15" s="4" customFormat="1" ht="232" customHeight="1" spans="1:17">
      <c r="A15" s="11">
        <v>10</v>
      </c>
      <c r="B15" s="12" t="s">
        <v>180</v>
      </c>
      <c r="C15" s="13" t="s">
        <v>538</v>
      </c>
      <c r="D15" s="12" t="s">
        <v>232</v>
      </c>
      <c r="E15" s="13" t="s">
        <v>539</v>
      </c>
      <c r="F15" s="11" t="s">
        <v>43</v>
      </c>
      <c r="G15" s="13" t="s">
        <v>383</v>
      </c>
      <c r="H15" s="16" t="s">
        <v>540</v>
      </c>
      <c r="I15" s="11">
        <v>702</v>
      </c>
      <c r="J15" s="11">
        <v>702</v>
      </c>
      <c r="K15" s="13">
        <v>702</v>
      </c>
      <c r="L15" s="25"/>
      <c r="M15" s="25"/>
      <c r="N15" s="26" t="s">
        <v>541</v>
      </c>
      <c r="O15" s="13" t="s">
        <v>542</v>
      </c>
      <c r="P15" s="13" t="s">
        <v>543</v>
      </c>
      <c r="Q15" s="25"/>
    </row>
    <row r="16" s="4" customFormat="1" ht="237" customHeight="1" spans="1:17">
      <c r="A16" s="11">
        <v>11</v>
      </c>
      <c r="B16" s="12" t="s">
        <v>184</v>
      </c>
      <c r="C16" s="13" t="s">
        <v>544</v>
      </c>
      <c r="D16" s="12" t="s">
        <v>232</v>
      </c>
      <c r="E16" s="13" t="s">
        <v>448</v>
      </c>
      <c r="F16" s="11" t="s">
        <v>43</v>
      </c>
      <c r="G16" s="13" t="s">
        <v>545</v>
      </c>
      <c r="H16" s="16" t="s">
        <v>546</v>
      </c>
      <c r="I16" s="11">
        <v>1000</v>
      </c>
      <c r="J16" s="11">
        <v>1000</v>
      </c>
      <c r="K16" s="13">
        <v>1000</v>
      </c>
      <c r="L16" s="25"/>
      <c r="M16" s="25"/>
      <c r="N16" s="26" t="s">
        <v>547</v>
      </c>
      <c r="O16" s="13" t="s">
        <v>332</v>
      </c>
      <c r="P16" s="13" t="s">
        <v>548</v>
      </c>
      <c r="Q16" s="25"/>
    </row>
    <row r="17" s="4" customFormat="1" ht="225" customHeight="1" spans="1:17">
      <c r="A17" s="11">
        <v>12</v>
      </c>
      <c r="B17" s="12" t="s">
        <v>200</v>
      </c>
      <c r="C17" s="13" t="s">
        <v>242</v>
      </c>
      <c r="D17" s="12" t="s">
        <v>232</v>
      </c>
      <c r="E17" s="13" t="s">
        <v>448</v>
      </c>
      <c r="F17" s="11" t="s">
        <v>43</v>
      </c>
      <c r="G17" s="13" t="s">
        <v>243</v>
      </c>
      <c r="H17" s="16" t="s">
        <v>244</v>
      </c>
      <c r="I17" s="11">
        <v>3990</v>
      </c>
      <c r="J17" s="11">
        <v>3990</v>
      </c>
      <c r="K17" s="13">
        <v>3990</v>
      </c>
      <c r="L17" s="25"/>
      <c r="M17" s="25"/>
      <c r="N17" s="26" t="s">
        <v>549</v>
      </c>
      <c r="O17" s="42" t="s">
        <v>73</v>
      </c>
      <c r="P17" s="42" t="s">
        <v>74</v>
      </c>
      <c r="Q17" s="25"/>
    </row>
    <row r="18" s="4" customFormat="1" ht="101" customHeight="1" spans="1:17">
      <c r="A18" s="11">
        <v>13</v>
      </c>
      <c r="B18" s="12" t="s">
        <v>224</v>
      </c>
      <c r="C18" s="13" t="s">
        <v>550</v>
      </c>
      <c r="D18" s="12" t="s">
        <v>232</v>
      </c>
      <c r="E18" s="13" t="s">
        <v>448</v>
      </c>
      <c r="F18" s="11" t="s">
        <v>43</v>
      </c>
      <c r="G18" s="13" t="s">
        <v>247</v>
      </c>
      <c r="H18" s="16" t="s">
        <v>248</v>
      </c>
      <c r="I18" s="11">
        <v>453.2</v>
      </c>
      <c r="J18" s="11">
        <v>453.2</v>
      </c>
      <c r="K18" s="13">
        <v>453.2</v>
      </c>
      <c r="L18" s="25"/>
      <c r="M18" s="25"/>
      <c r="N18" s="26" t="s">
        <v>551</v>
      </c>
      <c r="O18" s="42" t="s">
        <v>73</v>
      </c>
      <c r="P18" s="42" t="s">
        <v>74</v>
      </c>
      <c r="Q18" s="25"/>
    </row>
    <row r="19" s="4" customFormat="1" ht="101" customHeight="1" spans="1:17">
      <c r="A19" s="11">
        <v>14</v>
      </c>
      <c r="B19" s="12" t="s">
        <v>250</v>
      </c>
      <c r="C19" s="13" t="s">
        <v>552</v>
      </c>
      <c r="D19" s="12" t="s">
        <v>232</v>
      </c>
      <c r="E19" s="13" t="s">
        <v>233</v>
      </c>
      <c r="F19" s="11" t="s">
        <v>43</v>
      </c>
      <c r="G19" s="13" t="s">
        <v>69</v>
      </c>
      <c r="H19" s="16" t="s">
        <v>257</v>
      </c>
      <c r="I19" s="11">
        <v>120</v>
      </c>
      <c r="J19" s="11">
        <v>120</v>
      </c>
      <c r="K19" s="13">
        <v>120</v>
      </c>
      <c r="L19" s="25"/>
      <c r="M19" s="25"/>
      <c r="N19" s="26" t="s">
        <v>553</v>
      </c>
      <c r="O19" s="13" t="s">
        <v>73</v>
      </c>
      <c r="P19" s="13" t="s">
        <v>74</v>
      </c>
      <c r="Q19" s="25"/>
    </row>
    <row r="20" s="4" customFormat="1" ht="101" customHeight="1" spans="1:17">
      <c r="A20" s="11">
        <v>15</v>
      </c>
      <c r="B20" s="12" t="s">
        <v>255</v>
      </c>
      <c r="C20" s="13" t="s">
        <v>554</v>
      </c>
      <c r="D20" s="12" t="s">
        <v>232</v>
      </c>
      <c r="E20" s="13" t="s">
        <v>453</v>
      </c>
      <c r="F20" s="11" t="s">
        <v>43</v>
      </c>
      <c r="G20" s="13" t="s">
        <v>83</v>
      </c>
      <c r="H20" s="16" t="s">
        <v>261</v>
      </c>
      <c r="I20" s="11">
        <v>110</v>
      </c>
      <c r="J20" s="11">
        <v>110</v>
      </c>
      <c r="K20" s="13">
        <v>110</v>
      </c>
      <c r="L20" s="25"/>
      <c r="M20" s="25"/>
      <c r="N20" s="26" t="s">
        <v>555</v>
      </c>
      <c r="O20" s="13" t="s">
        <v>73</v>
      </c>
      <c r="P20" s="13" t="s">
        <v>74</v>
      </c>
      <c r="Q20" s="25"/>
    </row>
    <row r="21" s="4" customFormat="1" ht="103" customHeight="1" spans="1:17">
      <c r="A21" s="11">
        <v>16</v>
      </c>
      <c r="B21" s="12" t="s">
        <v>556</v>
      </c>
      <c r="C21" s="13" t="s">
        <v>557</v>
      </c>
      <c r="D21" s="12" t="s">
        <v>232</v>
      </c>
      <c r="E21" s="13" t="s">
        <v>453</v>
      </c>
      <c r="F21" s="11" t="s">
        <v>43</v>
      </c>
      <c r="G21" s="13" t="s">
        <v>524</v>
      </c>
      <c r="H21" s="16" t="s">
        <v>558</v>
      </c>
      <c r="I21" s="11">
        <v>558</v>
      </c>
      <c r="J21" s="11">
        <v>558</v>
      </c>
      <c r="K21" s="13">
        <v>558</v>
      </c>
      <c r="L21" s="25"/>
      <c r="M21" s="25"/>
      <c r="N21" s="26" t="s">
        <v>559</v>
      </c>
      <c r="O21" s="13" t="s">
        <v>73</v>
      </c>
      <c r="P21" s="13" t="s">
        <v>74</v>
      </c>
      <c r="Q21" s="25"/>
    </row>
    <row r="22" s="4" customFormat="1" ht="84" customHeight="1" spans="1:17">
      <c r="A22" s="11">
        <v>17</v>
      </c>
      <c r="B22" s="12" t="s">
        <v>560</v>
      </c>
      <c r="C22" s="13" t="s">
        <v>561</v>
      </c>
      <c r="D22" s="12" t="s">
        <v>232</v>
      </c>
      <c r="E22" s="13" t="s">
        <v>453</v>
      </c>
      <c r="F22" s="11" t="s">
        <v>43</v>
      </c>
      <c r="G22" s="13" t="s">
        <v>247</v>
      </c>
      <c r="H22" s="16" t="s">
        <v>562</v>
      </c>
      <c r="I22" s="11">
        <v>304</v>
      </c>
      <c r="J22" s="11">
        <v>304</v>
      </c>
      <c r="K22" s="13">
        <v>304</v>
      </c>
      <c r="L22" s="25"/>
      <c r="M22" s="25"/>
      <c r="N22" s="26" t="s">
        <v>563</v>
      </c>
      <c r="O22" s="13" t="s">
        <v>73</v>
      </c>
      <c r="P22" s="13" t="s">
        <v>74</v>
      </c>
      <c r="Q22" s="25"/>
    </row>
    <row r="23" s="4" customFormat="1" ht="144" customHeight="1" spans="1:17">
      <c r="A23" s="11">
        <v>18</v>
      </c>
      <c r="B23" s="12" t="s">
        <v>309</v>
      </c>
      <c r="C23" s="13" t="s">
        <v>564</v>
      </c>
      <c r="D23" s="12" t="s">
        <v>232</v>
      </c>
      <c r="E23" s="13" t="s">
        <v>565</v>
      </c>
      <c r="F23" s="11" t="s">
        <v>43</v>
      </c>
      <c r="G23" s="13" t="s">
        <v>383</v>
      </c>
      <c r="H23" s="16" t="s">
        <v>566</v>
      </c>
      <c r="I23" s="11">
        <v>3000</v>
      </c>
      <c r="J23" s="11">
        <v>3000</v>
      </c>
      <c r="K23" s="13">
        <v>3000</v>
      </c>
      <c r="L23" s="25"/>
      <c r="M23" s="25"/>
      <c r="N23" s="26" t="s">
        <v>567</v>
      </c>
      <c r="O23" s="13" t="s">
        <v>568</v>
      </c>
      <c r="P23" s="13" t="s">
        <v>569</v>
      </c>
      <c r="Q23"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1388888888889" right="0.751388888888889" top="1" bottom="1" header="0.5" footer="0.5"/>
  <pageSetup paperSize="8" scale="4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view="pageBreakPreview" zoomScale="40" zoomScaleNormal="40" workbookViewId="0">
      <selection activeCell="I89" sqref="I89"/>
    </sheetView>
  </sheetViews>
  <sheetFormatPr defaultColWidth="7" defaultRowHeight="13.5" outlineLevelRow="7"/>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f>I6+I7+I8</f>
        <v>1278.64</v>
      </c>
      <c r="J5" s="23">
        <f>J6+J7+J8</f>
        <v>1278.64</v>
      </c>
      <c r="K5" s="23">
        <f>K6+K7+K8</f>
        <v>1278.64</v>
      </c>
      <c r="L5" s="23">
        <f>L6+L7+L8</f>
        <v>0</v>
      </c>
      <c r="M5" s="23">
        <f>M6+M7+M8</f>
        <v>0</v>
      </c>
      <c r="N5" s="23"/>
      <c r="O5" s="24"/>
      <c r="P5" s="24"/>
      <c r="Q5" s="28"/>
    </row>
    <row r="6" s="36" customFormat="1" ht="305" customHeight="1" spans="1:17">
      <c r="A6" s="11">
        <v>1</v>
      </c>
      <c r="B6" s="12" t="s">
        <v>570</v>
      </c>
      <c r="C6" s="12" t="s">
        <v>52</v>
      </c>
      <c r="D6" s="12" t="s">
        <v>30</v>
      </c>
      <c r="E6" s="37" t="s">
        <v>42</v>
      </c>
      <c r="F6" s="37" t="s">
        <v>43</v>
      </c>
      <c r="G6" s="37" t="s">
        <v>53</v>
      </c>
      <c r="H6" s="38" t="s">
        <v>571</v>
      </c>
      <c r="I6" s="11">
        <v>500</v>
      </c>
      <c r="J6" s="11">
        <v>500</v>
      </c>
      <c r="K6" s="11">
        <v>500</v>
      </c>
      <c r="L6" s="11"/>
      <c r="M6" s="37"/>
      <c r="N6" s="26" t="s">
        <v>572</v>
      </c>
      <c r="O6" s="13" t="s">
        <v>56</v>
      </c>
      <c r="P6" s="13" t="s">
        <v>57</v>
      </c>
      <c r="Q6" s="37"/>
    </row>
    <row r="7" s="4" customFormat="1" ht="88" customHeight="1" spans="1:17">
      <c r="A7" s="11">
        <v>2</v>
      </c>
      <c r="B7" s="12" t="s">
        <v>573</v>
      </c>
      <c r="C7" s="15" t="s">
        <v>574</v>
      </c>
      <c r="D7" s="12"/>
      <c r="E7" s="15"/>
      <c r="F7" s="11"/>
      <c r="G7" s="15"/>
      <c r="H7" s="16" t="s">
        <v>575</v>
      </c>
      <c r="I7" s="11">
        <v>500</v>
      </c>
      <c r="J7" s="11">
        <v>500</v>
      </c>
      <c r="K7" s="15">
        <v>500</v>
      </c>
      <c r="L7" s="25"/>
      <c r="M7" s="25"/>
      <c r="N7" s="39" t="s">
        <v>576</v>
      </c>
      <c r="O7" s="40" t="s">
        <v>56</v>
      </c>
      <c r="P7" s="40" t="s">
        <v>57</v>
      </c>
      <c r="Q7" s="25"/>
    </row>
    <row r="8" s="4" customFormat="1" ht="83" customHeight="1" spans="1:17">
      <c r="A8" s="11">
        <v>3</v>
      </c>
      <c r="B8" s="12" t="s">
        <v>309</v>
      </c>
      <c r="C8" s="15" t="s">
        <v>264</v>
      </c>
      <c r="D8" s="12" t="s">
        <v>232</v>
      </c>
      <c r="E8" s="15"/>
      <c r="F8" s="11" t="s">
        <v>43</v>
      </c>
      <c r="G8" s="15" t="s">
        <v>266</v>
      </c>
      <c r="H8" s="16" t="s">
        <v>488</v>
      </c>
      <c r="I8" s="11">
        <v>278.64</v>
      </c>
      <c r="J8" s="11">
        <v>278.64</v>
      </c>
      <c r="K8" s="15">
        <v>278.64</v>
      </c>
      <c r="L8" s="25"/>
      <c r="M8" s="25"/>
      <c r="N8" s="27" t="s">
        <v>489</v>
      </c>
      <c r="O8" s="15" t="s">
        <v>490</v>
      </c>
      <c r="P8" s="15" t="s">
        <v>491</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topLeftCell="A6" workbookViewId="0">
      <selection activeCell="I89" sqref="I89"/>
    </sheetView>
  </sheetViews>
  <sheetFormatPr defaultColWidth="7" defaultRowHeight="13.5"/>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f>I6+I7+I8+I9</f>
        <v>3032</v>
      </c>
      <c r="J5" s="23">
        <f>J6+J7+J8+J9</f>
        <v>3032</v>
      </c>
      <c r="K5" s="23">
        <f>K6+K7+K8+K9</f>
        <v>1400</v>
      </c>
      <c r="L5" s="23">
        <f>L6+L7+L8+L9</f>
        <v>0</v>
      </c>
      <c r="M5" s="23">
        <f>M6+M7+M8+M9</f>
        <v>1632</v>
      </c>
      <c r="N5" s="23"/>
      <c r="O5" s="24"/>
      <c r="P5" s="24"/>
      <c r="Q5" s="28"/>
    </row>
    <row r="6" s="29" customFormat="1" ht="245" customHeight="1" spans="1:17">
      <c r="A6" s="11">
        <v>1</v>
      </c>
      <c r="B6" s="12" t="s">
        <v>86</v>
      </c>
      <c r="C6" s="12" t="s">
        <v>577</v>
      </c>
      <c r="D6" s="12" t="s">
        <v>30</v>
      </c>
      <c r="E6" s="30" t="s">
        <v>82</v>
      </c>
      <c r="F6" s="11" t="s">
        <v>43</v>
      </c>
      <c r="G6" s="13" t="s">
        <v>578</v>
      </c>
      <c r="H6" s="31" t="s">
        <v>579</v>
      </c>
      <c r="I6" s="11">
        <v>600</v>
      </c>
      <c r="J6" s="11">
        <v>600</v>
      </c>
      <c r="K6" s="15">
        <v>600</v>
      </c>
      <c r="L6" s="11"/>
      <c r="M6" s="11"/>
      <c r="N6" s="33" t="s">
        <v>580</v>
      </c>
      <c r="O6" s="12" t="s">
        <v>98</v>
      </c>
      <c r="P6" s="12" t="s">
        <v>99</v>
      </c>
      <c r="Q6" s="35"/>
    </row>
    <row r="7" s="4" customFormat="1" ht="112" customHeight="1" spans="1:17">
      <c r="A7" s="11">
        <v>2</v>
      </c>
      <c r="B7" s="12" t="s">
        <v>581</v>
      </c>
      <c r="C7" s="15" t="s">
        <v>582</v>
      </c>
      <c r="D7" s="12" t="s">
        <v>232</v>
      </c>
      <c r="E7" s="15" t="s">
        <v>265</v>
      </c>
      <c r="F7" s="11" t="s">
        <v>43</v>
      </c>
      <c r="G7" s="15" t="s">
        <v>578</v>
      </c>
      <c r="H7" s="16" t="s">
        <v>583</v>
      </c>
      <c r="I7" s="11">
        <v>500</v>
      </c>
      <c r="J7" s="11">
        <v>500</v>
      </c>
      <c r="K7" s="15">
        <v>500</v>
      </c>
      <c r="L7" s="25"/>
      <c r="M7" s="25"/>
      <c r="N7" s="27" t="s">
        <v>507</v>
      </c>
      <c r="O7" s="15" t="s">
        <v>98</v>
      </c>
      <c r="P7" s="15" t="s">
        <v>99</v>
      </c>
      <c r="Q7" s="25"/>
    </row>
    <row r="8" s="4" customFormat="1" ht="303" customHeight="1" spans="1:17">
      <c r="A8" s="11">
        <v>3</v>
      </c>
      <c r="B8" s="12" t="s">
        <v>584</v>
      </c>
      <c r="C8" s="12" t="s">
        <v>585</v>
      </c>
      <c r="D8" s="12" t="s">
        <v>586</v>
      </c>
      <c r="E8" s="12" t="s">
        <v>587</v>
      </c>
      <c r="F8" s="11" t="s">
        <v>588</v>
      </c>
      <c r="G8" s="12" t="s">
        <v>589</v>
      </c>
      <c r="H8" s="31" t="s">
        <v>590</v>
      </c>
      <c r="I8" s="11">
        <v>300</v>
      </c>
      <c r="J8" s="11">
        <v>300</v>
      </c>
      <c r="K8" s="34">
        <v>300</v>
      </c>
      <c r="L8" s="25"/>
      <c r="M8" s="25"/>
      <c r="N8" s="26" t="s">
        <v>591</v>
      </c>
      <c r="O8" s="12" t="s">
        <v>98</v>
      </c>
      <c r="P8" s="12" t="s">
        <v>99</v>
      </c>
      <c r="Q8" s="25"/>
    </row>
    <row r="9" s="4" customFormat="1" ht="138" customHeight="1" spans="1:17">
      <c r="A9" s="11">
        <v>4</v>
      </c>
      <c r="B9" s="12" t="s">
        <v>592</v>
      </c>
      <c r="C9" s="32" t="s">
        <v>593</v>
      </c>
      <c r="D9" s="13" t="s">
        <v>493</v>
      </c>
      <c r="E9" s="13" t="s">
        <v>594</v>
      </c>
      <c r="F9" s="13" t="s">
        <v>43</v>
      </c>
      <c r="G9" s="13" t="s">
        <v>595</v>
      </c>
      <c r="H9" s="31" t="s">
        <v>596</v>
      </c>
      <c r="I9" s="11">
        <v>1632</v>
      </c>
      <c r="J9" s="11">
        <v>1632</v>
      </c>
      <c r="K9" s="34"/>
      <c r="L9" s="25"/>
      <c r="M9" s="25">
        <v>1632</v>
      </c>
      <c r="N9" s="26" t="s">
        <v>597</v>
      </c>
      <c r="O9" s="12" t="s">
        <v>98</v>
      </c>
      <c r="P9" s="12" t="s">
        <v>99</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zoomScale="40" zoomScaleNormal="40" workbookViewId="0">
      <selection activeCell="I89" sqref="I89"/>
    </sheetView>
  </sheetViews>
  <sheetFormatPr defaultColWidth="7" defaultRowHeight="13.5" outlineLevelRow="7"/>
  <cols>
    <col min="1" max="1" width="4.13333333333333" style="1" customWidth="1"/>
    <col min="2" max="2" width="8.63333333333333" style="1" customWidth="1"/>
    <col min="3" max="3" width="33.3333333333333" style="1" customWidth="1"/>
    <col min="4" max="4" width="12.325" style="5" customWidth="1"/>
    <col min="5" max="5" width="7.63333333333333" style="1" customWidth="1"/>
    <col min="6" max="6" width="5.63333333333333" style="1" customWidth="1"/>
    <col min="7" max="7" width="11.6" style="1" customWidth="1"/>
    <col min="8" max="8" width="55.3166666666667" style="1" customWidth="1"/>
    <col min="9" max="11" width="10.1333333333333" style="1" customWidth="1"/>
    <col min="12" max="12" width="7.63333333333333" style="1" customWidth="1"/>
    <col min="13" max="13" width="8.63333333333333" style="1" customWidth="1"/>
    <col min="14" max="14" width="227.808333333333" style="1" customWidth="1"/>
    <col min="15" max="15" width="10.6333333333333" style="1" customWidth="1"/>
    <col min="16" max="16" width="9.58333333333333" style="1" customWidth="1"/>
    <col min="17" max="17" width="8.63333333333333" style="1" customWidth="1"/>
    <col min="18" max="16384" width="7" style="1"/>
  </cols>
  <sheetData>
    <row r="1" s="1" customFormat="1" ht="73" customHeight="1" spans="1:17">
      <c r="A1" s="6" t="s">
        <v>434</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435</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23</v>
      </c>
      <c r="L4" s="7" t="s">
        <v>24</v>
      </c>
      <c r="M4" s="7" t="s">
        <v>25</v>
      </c>
      <c r="N4" s="22"/>
      <c r="O4" s="7"/>
      <c r="P4" s="7"/>
      <c r="Q4" s="7"/>
    </row>
    <row r="5" s="3" customFormat="1" ht="42" customHeight="1" spans="1:17">
      <c r="A5" s="8" t="s">
        <v>11</v>
      </c>
      <c r="B5" s="9"/>
      <c r="C5" s="9"/>
      <c r="D5" s="9"/>
      <c r="E5" s="9"/>
      <c r="F5" s="9"/>
      <c r="G5" s="9"/>
      <c r="H5" s="10"/>
      <c r="I5" s="23">
        <f>I6+I7+I8</f>
        <v>1288.64</v>
      </c>
      <c r="J5" s="23">
        <f>J6+J7+J8</f>
        <v>1288.64</v>
      </c>
      <c r="K5" s="23">
        <f>K6+K7+K8</f>
        <v>1288.64</v>
      </c>
      <c r="L5" s="23">
        <f>L6+L7+L8</f>
        <v>0</v>
      </c>
      <c r="M5" s="23">
        <f>M6+M7+M8</f>
        <v>0</v>
      </c>
      <c r="N5" s="23"/>
      <c r="O5" s="24"/>
      <c r="P5" s="24"/>
      <c r="Q5" s="28"/>
    </row>
    <row r="6" s="4" customFormat="1" ht="159" customHeight="1" spans="1:17">
      <c r="A6" s="11">
        <v>1</v>
      </c>
      <c r="B6" s="12" t="s">
        <v>344</v>
      </c>
      <c r="C6" s="13" t="s">
        <v>598</v>
      </c>
      <c r="D6" s="12" t="s">
        <v>202</v>
      </c>
      <c r="E6" s="12" t="s">
        <v>599</v>
      </c>
      <c r="F6" s="12" t="s">
        <v>43</v>
      </c>
      <c r="G6" s="12" t="s">
        <v>311</v>
      </c>
      <c r="H6" s="14" t="s">
        <v>600</v>
      </c>
      <c r="I6" s="11">
        <v>510</v>
      </c>
      <c r="J6" s="11">
        <v>510</v>
      </c>
      <c r="K6" s="13">
        <v>510</v>
      </c>
      <c r="L6" s="25"/>
      <c r="M6" s="25"/>
      <c r="N6" s="26" t="s">
        <v>601</v>
      </c>
      <c r="O6" s="13" t="s">
        <v>314</v>
      </c>
      <c r="P6" s="13" t="s">
        <v>315</v>
      </c>
      <c r="Q6" s="25"/>
    </row>
    <row r="7" s="4" customFormat="1" ht="85" customHeight="1" spans="1:17">
      <c r="A7" s="11">
        <v>2</v>
      </c>
      <c r="B7" s="12" t="s">
        <v>602</v>
      </c>
      <c r="C7" s="15" t="s">
        <v>603</v>
      </c>
      <c r="D7" s="12" t="s">
        <v>232</v>
      </c>
      <c r="E7" s="15" t="s">
        <v>453</v>
      </c>
      <c r="F7" s="11" t="s">
        <v>43</v>
      </c>
      <c r="G7" s="15" t="s">
        <v>311</v>
      </c>
      <c r="H7" s="16" t="s">
        <v>604</v>
      </c>
      <c r="I7" s="11">
        <v>500</v>
      </c>
      <c r="J7" s="11">
        <v>500</v>
      </c>
      <c r="K7" s="15">
        <v>500</v>
      </c>
      <c r="L7" s="25"/>
      <c r="M7" s="25"/>
      <c r="N7" s="27" t="s">
        <v>605</v>
      </c>
      <c r="O7" s="15" t="s">
        <v>314</v>
      </c>
      <c r="P7" s="15" t="s">
        <v>315</v>
      </c>
      <c r="Q7" s="25"/>
    </row>
    <row r="8" s="4" customFormat="1" ht="83" customHeight="1" spans="1:17">
      <c r="A8" s="11">
        <v>3</v>
      </c>
      <c r="B8" s="12" t="s">
        <v>309</v>
      </c>
      <c r="C8" s="15" t="s">
        <v>264</v>
      </c>
      <c r="D8" s="12" t="s">
        <v>232</v>
      </c>
      <c r="E8" s="15"/>
      <c r="F8" s="11" t="s">
        <v>43</v>
      </c>
      <c r="G8" s="15" t="s">
        <v>266</v>
      </c>
      <c r="H8" s="16" t="s">
        <v>488</v>
      </c>
      <c r="I8" s="11">
        <v>278.64</v>
      </c>
      <c r="J8" s="11">
        <v>278.64</v>
      </c>
      <c r="K8" s="15">
        <v>278.64</v>
      </c>
      <c r="L8" s="25"/>
      <c r="M8" s="25"/>
      <c r="N8" s="27" t="s">
        <v>489</v>
      </c>
      <c r="O8" s="15" t="s">
        <v>490</v>
      </c>
      <c r="P8" s="15" t="s">
        <v>491</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Sheet1</vt:lpstr>
      <vt:lpstr>田皓</vt:lpstr>
      <vt:lpstr>宣传部长</vt:lpstr>
      <vt:lpstr>统战部长</vt:lpstr>
      <vt:lpstr>刘宝忠</vt:lpstr>
      <vt:lpstr>王荣海</vt:lpstr>
      <vt:lpstr>政协主席</vt:lpstr>
      <vt:lpstr>人大主任</vt:lpstr>
      <vt:lpstr>何书记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2024-12-20T09:00:28Z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true</vt:bool>
  </property>
  <property fmtid="{D5CDD505-2E9C-101B-9397-08002B2CF9AE}" pid="4" name="ICV">
    <vt:lpwstr>2A83D1EC23634039947DD678E55DD37D</vt:lpwstr>
  </property>
</Properties>
</file>